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8_{4067375C-B5CF-4540-BCA3-BCB3CD1D2801}" xr6:coauthVersionLast="47" xr6:coauthVersionMax="47" xr10:uidLastSave="{00000000-0000-0000-0000-000000000000}"/>
  <bookViews>
    <workbookView xWindow="-108" yWindow="-108" windowWidth="23256" windowHeight="12456" tabRatio="888" xr2:uid="{00000000-000D-0000-FFFF-FFFF00000000}"/>
  </bookViews>
  <sheets>
    <sheet name="利用者一覧表 " sheetId="20" r:id="rId1"/>
    <sheet name="利用者一覧表  （記入例）" sheetId="22" r:id="rId2"/>
  </sheets>
  <externalReferences>
    <externalReference r:id="rId3"/>
    <externalReference r:id="rId4"/>
  </externalReferences>
  <definedNames>
    <definedName name="_xlnm.Print_Area" localSheetId="0">'利用者一覧表 '!$A$1:$P$43</definedName>
    <definedName name="_xlnm.Print_Area" localSheetId="1">'利用者一覧表  （記入例）'!$A$1:$P$104</definedName>
    <definedName name="_xlnm.Print_Titles" localSheetId="0">'利用者一覧表 '!$13:$14</definedName>
    <definedName name="_xlnm.Print_Titles" localSheetId="1">'利用者一覧表  （記入例）'!$13:$14</definedName>
    <definedName name="さあ">'[1]①利用申込書(利用2ヶ月前提出）'!$D$4</definedName>
    <definedName name="開始月">#REF!</definedName>
    <definedName name="開始日">#REF!</definedName>
    <definedName name="開始年">#REF!</definedName>
    <definedName name="終了月">#REF!</definedName>
    <definedName name="終了日">#REF!</definedName>
    <definedName name="場所１">[2]入浴!$Q$101:$Q$140</definedName>
    <definedName name="場所２">[2]入浴!$T$101:$T$140</definedName>
    <definedName name="担当">[2]入浴!$AF$101:$AF$108</definedName>
    <definedName name="団体">#REF!</definedName>
    <definedName name="内容昼">[2]入浴!$K$101:$K$166</definedName>
    <definedName name="内容夜">[2]入浴!$N$101:$N$150</definedName>
    <definedName name="入浴時間帯">[2]入浴!$W$101:$W$110</definedName>
    <definedName name="備考１">[2]入浴!$Z$101:$Z$119</definedName>
    <definedName name="備考３">[2]入浴!$AC$125:$AC$144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0" l="1"/>
  <c r="H14" i="20"/>
  <c r="AE451" i="22"/>
  <c r="AE450" i="22"/>
  <c r="AE449" i="22"/>
  <c r="AE448" i="22"/>
  <c r="AE447" i="22"/>
  <c r="AE446" i="22"/>
  <c r="AE445" i="22"/>
  <c r="AE444" i="22"/>
  <c r="AE443" i="22"/>
  <c r="AE442" i="22"/>
  <c r="AE441" i="22"/>
  <c r="AE440" i="22"/>
  <c r="AE439" i="22"/>
  <c r="AE438" i="22"/>
  <c r="AE437" i="22"/>
  <c r="AE436" i="22"/>
  <c r="AE435" i="22"/>
  <c r="AE434" i="22"/>
  <c r="AE433" i="22"/>
  <c r="AE432" i="22"/>
  <c r="AE431" i="22"/>
  <c r="AE430" i="22"/>
  <c r="AE429" i="22"/>
  <c r="AE428" i="22"/>
  <c r="AE427" i="22"/>
  <c r="AE426" i="22"/>
  <c r="AE425" i="22"/>
  <c r="AE424" i="22"/>
  <c r="AE423" i="22"/>
  <c r="AE422" i="22"/>
  <c r="AE421" i="22"/>
  <c r="AE420" i="22"/>
  <c r="AE419" i="22"/>
  <c r="AE418" i="22"/>
  <c r="AE417" i="22"/>
  <c r="AE416" i="22"/>
  <c r="AE415" i="22"/>
  <c r="AE414" i="22"/>
  <c r="AE413" i="22"/>
  <c r="AE412" i="22"/>
  <c r="AE411" i="22"/>
  <c r="AE410" i="22"/>
  <c r="AE409" i="22"/>
  <c r="AE408" i="22"/>
  <c r="AE407" i="22"/>
  <c r="AE406" i="22"/>
  <c r="AE405" i="22"/>
  <c r="AE404" i="22"/>
  <c r="AE403" i="22"/>
  <c r="AE402" i="22"/>
  <c r="AE401" i="22"/>
  <c r="AE400" i="22"/>
  <c r="AE399" i="22"/>
  <c r="AE398" i="22"/>
  <c r="AE397" i="22"/>
  <c r="AE396" i="22"/>
  <c r="AE395" i="22"/>
  <c r="AE394" i="22"/>
  <c r="AE393" i="22"/>
  <c r="AE392" i="22"/>
  <c r="AE391" i="22"/>
  <c r="AE390" i="22"/>
  <c r="AE389" i="22"/>
  <c r="AE388" i="22"/>
  <c r="AE387" i="22"/>
  <c r="AE386" i="22"/>
  <c r="AE385" i="22"/>
  <c r="AE384" i="22"/>
  <c r="AE383" i="22"/>
  <c r="AE382" i="22"/>
  <c r="AE381" i="22"/>
  <c r="AE380" i="22"/>
  <c r="AE379" i="22"/>
  <c r="AE378" i="22"/>
  <c r="AE377" i="22"/>
  <c r="AE376" i="22"/>
  <c r="AE375" i="22"/>
  <c r="AE374" i="22"/>
  <c r="AE373" i="22"/>
  <c r="AE372" i="22"/>
  <c r="AE371" i="22"/>
  <c r="AE370" i="22"/>
  <c r="AE369" i="22"/>
  <c r="AE368" i="22"/>
  <c r="AE367" i="22"/>
  <c r="AE366" i="22"/>
  <c r="AE365" i="22"/>
  <c r="AE364" i="22"/>
  <c r="AE363" i="22"/>
  <c r="AE362" i="22"/>
  <c r="AE361" i="22"/>
  <c r="AE360" i="22"/>
  <c r="AE359" i="22"/>
  <c r="AE358" i="22"/>
  <c r="AE357" i="22"/>
  <c r="AE356" i="22"/>
  <c r="AE355" i="22"/>
  <c r="AE354" i="22"/>
  <c r="AE353" i="22"/>
  <c r="AE352" i="22"/>
  <c r="AE351" i="22"/>
  <c r="AE350" i="22"/>
  <c r="AE349" i="22"/>
  <c r="AE348" i="22"/>
  <c r="AE347" i="22"/>
  <c r="AE346" i="22"/>
  <c r="AE345" i="22"/>
  <c r="AE344" i="22"/>
  <c r="AE343" i="22"/>
  <c r="AE342" i="22"/>
  <c r="AE341" i="22"/>
  <c r="AE340" i="22"/>
  <c r="AE339" i="22"/>
  <c r="AE338" i="22"/>
  <c r="AE337" i="22"/>
  <c r="AE336" i="22"/>
  <c r="AE335" i="22"/>
  <c r="AE334" i="22"/>
  <c r="AE333" i="22"/>
  <c r="AE332" i="22"/>
  <c r="AE331" i="22"/>
  <c r="AE330" i="22"/>
  <c r="AE329" i="22"/>
  <c r="AE328" i="22"/>
  <c r="AE327" i="22"/>
  <c r="AE326" i="22"/>
  <c r="AE325" i="22"/>
  <c r="AE324" i="22"/>
  <c r="AE323" i="22"/>
  <c r="AE322" i="22"/>
  <c r="AE321" i="22"/>
  <c r="AE320" i="22"/>
  <c r="AE319" i="22"/>
  <c r="AE318" i="22"/>
  <c r="AE317" i="22"/>
  <c r="AE316" i="22"/>
  <c r="AE315" i="22"/>
  <c r="AE314" i="22"/>
  <c r="AE313" i="22"/>
  <c r="AE312" i="22"/>
  <c r="AE311" i="22"/>
  <c r="AE310" i="22"/>
  <c r="AE309" i="22"/>
  <c r="AE308" i="22"/>
  <c r="AE307" i="22"/>
  <c r="AE306" i="22"/>
  <c r="AE305" i="22"/>
  <c r="AE304" i="22"/>
  <c r="AE303" i="22"/>
  <c r="AE302" i="22"/>
  <c r="AE301" i="22"/>
  <c r="AE300" i="22"/>
  <c r="AE299" i="22"/>
  <c r="AE298" i="22"/>
  <c r="AE297" i="22"/>
  <c r="AE296" i="22"/>
  <c r="AE295" i="22"/>
  <c r="AE294" i="22"/>
  <c r="AE293" i="22"/>
  <c r="AE292" i="22"/>
  <c r="AE291" i="22"/>
  <c r="AE290" i="22"/>
  <c r="AE289" i="22"/>
  <c r="AE288" i="22"/>
  <c r="AE287" i="22"/>
  <c r="AE286" i="22"/>
  <c r="AE285" i="22"/>
  <c r="AE284" i="22"/>
  <c r="AE283" i="22"/>
  <c r="AE282" i="22"/>
  <c r="AE281" i="22"/>
  <c r="AE280" i="22"/>
  <c r="AE279" i="22"/>
  <c r="AE278" i="22"/>
  <c r="AE277" i="22"/>
  <c r="AE276" i="22"/>
  <c r="AE275" i="22"/>
  <c r="AE274" i="22"/>
  <c r="AE273" i="22"/>
  <c r="AE272" i="22"/>
  <c r="AE271" i="22"/>
  <c r="AE270" i="22"/>
  <c r="AE269" i="22"/>
  <c r="AE268" i="22"/>
  <c r="AE267" i="22"/>
  <c r="AE266" i="22"/>
  <c r="AE265" i="22"/>
  <c r="AE264" i="22"/>
  <c r="AE263" i="22"/>
  <c r="AE262" i="22"/>
  <c r="AE261" i="22"/>
  <c r="AE260" i="22"/>
  <c r="AE259" i="22"/>
  <c r="AE258" i="22"/>
  <c r="AE257" i="22"/>
  <c r="AE256" i="22"/>
  <c r="AE255" i="22"/>
  <c r="AE254" i="22"/>
  <c r="AE253" i="22"/>
  <c r="AE252" i="22"/>
  <c r="AE251" i="22"/>
  <c r="AE250" i="22"/>
  <c r="AE249" i="22"/>
  <c r="AE248" i="22"/>
  <c r="AE247" i="22"/>
  <c r="AE246" i="22"/>
  <c r="AE245" i="22"/>
  <c r="AE244" i="22"/>
  <c r="AE243" i="22"/>
  <c r="AE242" i="22"/>
  <c r="AE241" i="22"/>
  <c r="AE240" i="22"/>
  <c r="AE239" i="22"/>
  <c r="AE238" i="22"/>
  <c r="AE237" i="22"/>
  <c r="AE236" i="22"/>
  <c r="AE235" i="22"/>
  <c r="AE234" i="22"/>
  <c r="AE233" i="22"/>
  <c r="AE232" i="22"/>
  <c r="AE231" i="22"/>
  <c r="AE230" i="22"/>
  <c r="AE229" i="22"/>
  <c r="AE228" i="22"/>
  <c r="AE227" i="22"/>
  <c r="AE226" i="22"/>
  <c r="AE225" i="22"/>
  <c r="AE224" i="22"/>
  <c r="AE223" i="22"/>
  <c r="AE222" i="22"/>
  <c r="AE221" i="22"/>
  <c r="AE220" i="22"/>
  <c r="AE219" i="22"/>
  <c r="AE218" i="22"/>
  <c r="AE217" i="22"/>
  <c r="AE216" i="22"/>
  <c r="AE215" i="22"/>
  <c r="AE214" i="22"/>
  <c r="AE213" i="22"/>
  <c r="AE212" i="22"/>
  <c r="AE211" i="22"/>
  <c r="AE210" i="22"/>
  <c r="AE209" i="22"/>
  <c r="AE208" i="22"/>
  <c r="AE207" i="22"/>
  <c r="AE206" i="22"/>
  <c r="AE205" i="22"/>
  <c r="AE204" i="22"/>
  <c r="AE203" i="22"/>
  <c r="AE202" i="22"/>
  <c r="AE201" i="22"/>
  <c r="AE200" i="22"/>
  <c r="AE199" i="22"/>
  <c r="AE198" i="22"/>
  <c r="AE197" i="22"/>
  <c r="AE196" i="22"/>
  <c r="AE195" i="22"/>
  <c r="AE194" i="22"/>
  <c r="AE193" i="22"/>
  <c r="AE192" i="22"/>
  <c r="AE191" i="22"/>
  <c r="AE190" i="22"/>
  <c r="AE189" i="22"/>
  <c r="AE188" i="22"/>
  <c r="AE187" i="22"/>
  <c r="AE186" i="22"/>
  <c r="AE185" i="22"/>
  <c r="AE184" i="22"/>
  <c r="AE183" i="22"/>
  <c r="AE182" i="22"/>
  <c r="AE181" i="22"/>
  <c r="AE180" i="22"/>
  <c r="AE179" i="22"/>
  <c r="AE178" i="22"/>
  <c r="AE177" i="22"/>
  <c r="AE176" i="22"/>
  <c r="AE175" i="22"/>
  <c r="AE174" i="22"/>
  <c r="AE173" i="22"/>
  <c r="AE172" i="22"/>
  <c r="AE171" i="22"/>
  <c r="AE170" i="22"/>
  <c r="AE169" i="22"/>
  <c r="AE168" i="22"/>
  <c r="AE167" i="22"/>
  <c r="AE166" i="22"/>
  <c r="AE165" i="22"/>
  <c r="AE164" i="22"/>
  <c r="AE163" i="22"/>
  <c r="AE162" i="22"/>
  <c r="AE161" i="22"/>
  <c r="AE160" i="22"/>
  <c r="AE159" i="22"/>
  <c r="AE158" i="22"/>
  <c r="AE157" i="22"/>
  <c r="AE156" i="22"/>
  <c r="AE155" i="22"/>
  <c r="AE154" i="22"/>
  <c r="AE153" i="22"/>
  <c r="AE152" i="22"/>
  <c r="AE151" i="22"/>
  <c r="AE150" i="22"/>
  <c r="AE149" i="22"/>
  <c r="AE148" i="22"/>
  <c r="AE147" i="22"/>
  <c r="AE146" i="22"/>
  <c r="AE145" i="22"/>
  <c r="AE144" i="22"/>
  <c r="AE143" i="22"/>
  <c r="AE142" i="22"/>
  <c r="AE141" i="22"/>
  <c r="AE140" i="22"/>
  <c r="AE139" i="22"/>
  <c r="AE138" i="22"/>
  <c r="AE137" i="22"/>
  <c r="AE136" i="22"/>
  <c r="AE135" i="22"/>
  <c r="AE134" i="22"/>
  <c r="AE133" i="22"/>
  <c r="AE132" i="22"/>
  <c r="AE131" i="22"/>
  <c r="AE130" i="22"/>
  <c r="AE129" i="22"/>
  <c r="AE128" i="22"/>
  <c r="AE127" i="22"/>
  <c r="AE126" i="22"/>
  <c r="AE125" i="22"/>
  <c r="AE124" i="22"/>
  <c r="AE123" i="22"/>
  <c r="AE122" i="22"/>
  <c r="AE121" i="22"/>
  <c r="AE120" i="22"/>
  <c r="AE119" i="22"/>
  <c r="AE118" i="22"/>
  <c r="AE117" i="22"/>
  <c r="AE116" i="22"/>
  <c r="AE115" i="22"/>
  <c r="AE114" i="22"/>
  <c r="AE113" i="22"/>
  <c r="AE112" i="22"/>
  <c r="AE111" i="22"/>
  <c r="AE110" i="22"/>
  <c r="AE109" i="22"/>
  <c r="AE108" i="22"/>
  <c r="AE107" i="22"/>
  <c r="AE106" i="22"/>
  <c r="AE105" i="22"/>
  <c r="AE104" i="22"/>
  <c r="AE103" i="22"/>
  <c r="AE102" i="22"/>
  <c r="AE101" i="22"/>
  <c r="AE100" i="22"/>
  <c r="AE99" i="22"/>
  <c r="AE98" i="22"/>
  <c r="AE97" i="22"/>
  <c r="AE96" i="22"/>
  <c r="AE95" i="22"/>
  <c r="AE94" i="22"/>
  <c r="AE93" i="22"/>
  <c r="AE92" i="22"/>
  <c r="AE91" i="22"/>
  <c r="AE90" i="22"/>
  <c r="AE89" i="22"/>
  <c r="AE88" i="22"/>
  <c r="AE87" i="22"/>
  <c r="AE86" i="22"/>
  <c r="AE85" i="22"/>
  <c r="AE84" i="22"/>
  <c r="AE83" i="22"/>
  <c r="AE82" i="22"/>
  <c r="AE81" i="22"/>
  <c r="AE80" i="22"/>
  <c r="AE79" i="22"/>
  <c r="AE78" i="22"/>
  <c r="AE77" i="22"/>
  <c r="AE76" i="22"/>
  <c r="AE75" i="22"/>
  <c r="AE74" i="22"/>
  <c r="AE73" i="22"/>
  <c r="AE72" i="22"/>
  <c r="AE71" i="22"/>
  <c r="AE70" i="22"/>
  <c r="AE69" i="22"/>
  <c r="AE68" i="22"/>
  <c r="AE67" i="22"/>
  <c r="AE66" i="22"/>
  <c r="R66" i="22"/>
  <c r="AE65" i="22"/>
  <c r="R65" i="22"/>
  <c r="AE64" i="22"/>
  <c r="R64" i="22"/>
  <c r="AE63" i="22"/>
  <c r="R63" i="22"/>
  <c r="AE62" i="22"/>
  <c r="R62" i="22"/>
  <c r="AE61" i="22"/>
  <c r="R61" i="22"/>
  <c r="AE60" i="22"/>
  <c r="R60" i="22"/>
  <c r="AE59" i="22"/>
  <c r="R59" i="22"/>
  <c r="AE58" i="22"/>
  <c r="R58" i="22"/>
  <c r="AE57" i="22"/>
  <c r="R57" i="22"/>
  <c r="AE56" i="22"/>
  <c r="R56" i="22"/>
  <c r="AE55" i="22"/>
  <c r="R55" i="22"/>
  <c r="AE54" i="22"/>
  <c r="R54" i="22"/>
  <c r="AE53" i="22"/>
  <c r="R53" i="22"/>
  <c r="AE52" i="22"/>
  <c r="R52" i="22"/>
  <c r="AE51" i="22"/>
  <c r="R51" i="22"/>
  <c r="AE50" i="22"/>
  <c r="R50" i="22"/>
  <c r="AE49" i="22"/>
  <c r="R49" i="22"/>
  <c r="AE48" i="22"/>
  <c r="R48" i="22"/>
  <c r="AE47" i="22"/>
  <c r="R47" i="22"/>
  <c r="AE46" i="22"/>
  <c r="R46" i="22"/>
  <c r="AE45" i="22"/>
  <c r="R45" i="22"/>
  <c r="AE44" i="22"/>
  <c r="R44" i="22"/>
  <c r="AE43" i="22"/>
  <c r="R43" i="22"/>
  <c r="AE42" i="22"/>
  <c r="R42" i="22"/>
  <c r="AE41" i="22"/>
  <c r="R41" i="22"/>
  <c r="AE40" i="22"/>
  <c r="R40" i="22"/>
  <c r="AE39" i="22"/>
  <c r="R39" i="22"/>
  <c r="AE38" i="22"/>
  <c r="R38" i="22"/>
  <c r="AE37" i="22"/>
  <c r="R37" i="22"/>
  <c r="AE36" i="22"/>
  <c r="R36" i="22"/>
  <c r="AE35" i="22"/>
  <c r="R35" i="22"/>
  <c r="AE34" i="22"/>
  <c r="R34" i="22"/>
  <c r="AE33" i="22"/>
  <c r="X33" i="22"/>
  <c r="R33" i="22"/>
  <c r="AE32" i="22"/>
  <c r="R32" i="22"/>
  <c r="AE31" i="22"/>
  <c r="R31" i="22"/>
  <c r="AE30" i="22"/>
  <c r="R30" i="22"/>
  <c r="AE29" i="22"/>
  <c r="R29" i="22"/>
  <c r="AE28" i="22"/>
  <c r="R28" i="22"/>
  <c r="AE27" i="22"/>
  <c r="R27" i="22"/>
  <c r="AE26" i="22"/>
  <c r="R26" i="22"/>
  <c r="AE25" i="22"/>
  <c r="R25" i="22"/>
  <c r="AE24" i="22"/>
  <c r="R24" i="22"/>
  <c r="AE23" i="22"/>
  <c r="R23" i="22"/>
  <c r="AE22" i="22"/>
  <c r="R22" i="22"/>
  <c r="AE21" i="22"/>
  <c r="R21" i="22"/>
  <c r="AE20" i="22"/>
  <c r="R20" i="22"/>
  <c r="AE19" i="22"/>
  <c r="R19" i="22"/>
  <c r="AE18" i="22"/>
  <c r="R18" i="22"/>
  <c r="AE17" i="22"/>
  <c r="R17" i="22"/>
  <c r="AE16" i="22"/>
  <c r="R16" i="22"/>
  <c r="AE15" i="22"/>
  <c r="R15" i="22"/>
  <c r="P109" i="22" s="1"/>
  <c r="AE14" i="22"/>
  <c r="L14" i="22"/>
  <c r="K14" i="22"/>
  <c r="AE13" i="22"/>
  <c r="AE12" i="22"/>
  <c r="L12" i="22"/>
  <c r="K12" i="22"/>
  <c r="J12" i="22"/>
  <c r="I12" i="22"/>
  <c r="H12" i="22"/>
  <c r="P9" i="22"/>
  <c r="O9" i="22"/>
  <c r="N9" i="22"/>
  <c r="M9" i="22"/>
  <c r="L9" i="22"/>
  <c r="K9" i="22"/>
  <c r="O8" i="22"/>
  <c r="N8" i="22"/>
  <c r="M8" i="22"/>
  <c r="L8" i="22"/>
  <c r="K8" i="22"/>
  <c r="J14" i="22"/>
  <c r="O7" i="22"/>
  <c r="N7" i="22"/>
  <c r="M7" i="22"/>
  <c r="L7" i="22"/>
  <c r="K7" i="22"/>
  <c r="I14" i="22"/>
  <c r="N6" i="22"/>
  <c r="M6" i="22"/>
  <c r="L6" i="22"/>
  <c r="K6" i="22"/>
  <c r="N5" i="22"/>
  <c r="M5" i="22"/>
  <c r="L5" i="22"/>
  <c r="K5" i="22"/>
  <c r="C13" i="22"/>
  <c r="P39" i="22" l="1"/>
  <c r="P101" i="22"/>
  <c r="P69" i="22"/>
  <c r="P73" i="22"/>
  <c r="P77" i="22"/>
  <c r="P85" i="22"/>
  <c r="P89" i="22"/>
  <c r="P97" i="22"/>
  <c r="P105" i="22"/>
  <c r="P36" i="22"/>
  <c r="P37" i="22"/>
  <c r="P38" i="22"/>
  <c r="P46" i="22"/>
  <c r="P54" i="22"/>
  <c r="P62" i="22"/>
  <c r="P104" i="22"/>
  <c r="P111" i="22"/>
  <c r="P117" i="22"/>
  <c r="P127" i="22"/>
  <c r="P136" i="22"/>
  <c r="P144" i="22"/>
  <c r="P152" i="22"/>
  <c r="P160" i="22"/>
  <c r="P168" i="22"/>
  <c r="P176" i="22"/>
  <c r="P184" i="22"/>
  <c r="P192" i="22"/>
  <c r="P200" i="22"/>
  <c r="P208" i="22"/>
  <c r="P216" i="22"/>
  <c r="P224" i="22"/>
  <c r="P232" i="22"/>
  <c r="P240" i="22"/>
  <c r="P248" i="22"/>
  <c r="P256" i="22"/>
  <c r="P264" i="22"/>
  <c r="P272" i="22"/>
  <c r="P280" i="22"/>
  <c r="P288" i="22"/>
  <c r="P296" i="22"/>
  <c r="P304" i="22"/>
  <c r="P55" i="22"/>
  <c r="P15" i="22"/>
  <c r="P16" i="22"/>
  <c r="P17" i="22"/>
  <c r="P18" i="22"/>
  <c r="P19" i="22"/>
  <c r="P20" i="22"/>
  <c r="P21" i="22"/>
  <c r="P22" i="22"/>
  <c r="P23" i="22"/>
  <c r="P24" i="22"/>
  <c r="P25" i="22"/>
  <c r="P26" i="22"/>
  <c r="P27" i="22"/>
  <c r="P28" i="22"/>
  <c r="P29" i="22"/>
  <c r="P30" i="22"/>
  <c r="P31" i="22"/>
  <c r="P32" i="22"/>
  <c r="P33" i="22"/>
  <c r="P34" i="22"/>
  <c r="P35" i="22"/>
  <c r="P45" i="22"/>
  <c r="P53" i="22"/>
  <c r="P61" i="22"/>
  <c r="P75" i="22"/>
  <c r="P80" i="22"/>
  <c r="P92" i="22"/>
  <c r="P99" i="22"/>
  <c r="P124" i="22"/>
  <c r="P130" i="22"/>
  <c r="P137" i="22"/>
  <c r="P47" i="22"/>
  <c r="P63" i="22"/>
  <c r="P79" i="22"/>
  <c r="P84" i="22"/>
  <c r="P91" i="22"/>
  <c r="P116" i="22"/>
  <c r="P129" i="22"/>
  <c r="P135" i="22"/>
  <c r="P128" i="22"/>
  <c r="P123" i="22"/>
  <c r="P114" i="22"/>
  <c r="P110" i="22"/>
  <c r="P106" i="22"/>
  <c r="P102" i="22"/>
  <c r="P98" i="22"/>
  <c r="P94" i="22"/>
  <c r="P90" i="22"/>
  <c r="P86" i="22"/>
  <c r="P82" i="22"/>
  <c r="P44" i="22"/>
  <c r="P52" i="22"/>
  <c r="P60" i="22"/>
  <c r="P68" i="22"/>
  <c r="P78" i="22"/>
  <c r="P87" i="22"/>
  <c r="P112" i="22"/>
  <c r="P122" i="22"/>
  <c r="P131" i="22"/>
  <c r="P43" i="22"/>
  <c r="P51" i="22"/>
  <c r="P59" i="22"/>
  <c r="P67" i="22"/>
  <c r="P71" i="22"/>
  <c r="P76" i="22"/>
  <c r="P100" i="22"/>
  <c r="P107" i="22"/>
  <c r="P120" i="22"/>
  <c r="P125" i="22"/>
  <c r="H14" i="22"/>
  <c r="H8" i="22"/>
  <c r="H9" i="22"/>
  <c r="P42" i="22"/>
  <c r="P50" i="22"/>
  <c r="P58" i="22"/>
  <c r="P66" i="22"/>
  <c r="P74" i="22"/>
  <c r="P88" i="22"/>
  <c r="P95" i="22"/>
  <c r="P118" i="22"/>
  <c r="P126" i="22"/>
  <c r="P140" i="22"/>
  <c r="P148" i="22"/>
  <c r="P156" i="22"/>
  <c r="P164" i="22"/>
  <c r="P172" i="22"/>
  <c r="P180" i="22"/>
  <c r="P188" i="22"/>
  <c r="P196" i="22"/>
  <c r="P204" i="22"/>
  <c r="P212" i="22"/>
  <c r="P220" i="22"/>
  <c r="P228" i="22"/>
  <c r="P236" i="22"/>
  <c r="P41" i="22"/>
  <c r="P49" i="22"/>
  <c r="P57" i="22"/>
  <c r="P65" i="22"/>
  <c r="P72" i="22"/>
  <c r="P83" i="22"/>
  <c r="P93" i="22"/>
  <c r="P108" i="22"/>
  <c r="P115" i="22"/>
  <c r="P134" i="22"/>
  <c r="P141" i="22"/>
  <c r="P149" i="22"/>
  <c r="P157" i="22"/>
  <c r="P165" i="22"/>
  <c r="P173" i="22"/>
  <c r="P181" i="22"/>
  <c r="P189" i="22"/>
  <c r="P197" i="22"/>
  <c r="P205" i="22"/>
  <c r="P213" i="22"/>
  <c r="P221" i="22"/>
  <c r="P229" i="22"/>
  <c r="P237" i="22"/>
  <c r="P245" i="22"/>
  <c r="P253" i="22"/>
  <c r="P261" i="22"/>
  <c r="P269" i="22"/>
  <c r="P277" i="22"/>
  <c r="P285" i="22"/>
  <c r="P293" i="22"/>
  <c r="P301" i="22"/>
  <c r="P309" i="22"/>
  <c r="P317" i="22"/>
  <c r="P325" i="22"/>
  <c r="P333" i="22"/>
  <c r="P341" i="22"/>
  <c r="P349" i="22"/>
  <c r="P357" i="22"/>
  <c r="P365" i="22"/>
  <c r="P373" i="22"/>
  <c r="P381" i="22"/>
  <c r="P389" i="22"/>
  <c r="P397" i="22"/>
  <c r="P405" i="22"/>
  <c r="P413" i="22"/>
  <c r="P421" i="22"/>
  <c r="P429" i="22"/>
  <c r="P437" i="22"/>
  <c r="P445" i="22"/>
  <c r="P40" i="22"/>
  <c r="P48" i="22"/>
  <c r="P56" i="22"/>
  <c r="P64" i="22"/>
  <c r="P70" i="22"/>
  <c r="P81" i="22"/>
  <c r="P96" i="22"/>
  <c r="P103" i="22"/>
  <c r="P113" i="22"/>
  <c r="P119" i="22"/>
  <c r="P132" i="22"/>
  <c r="P142" i="22"/>
  <c r="P150" i="22"/>
  <c r="P158" i="22"/>
  <c r="P166" i="22"/>
  <c r="P174" i="22"/>
  <c r="P182" i="22"/>
  <c r="P190" i="22"/>
  <c r="P198" i="22"/>
  <c r="P206" i="22"/>
  <c r="P214" i="22"/>
  <c r="P222" i="22"/>
  <c r="P230" i="22"/>
  <c r="P238" i="22"/>
  <c r="P246" i="22"/>
  <c r="P254" i="22"/>
  <c r="P262" i="22"/>
  <c r="P270" i="22"/>
  <c r="P278" i="22"/>
  <c r="P286" i="22"/>
  <c r="P294" i="22"/>
  <c r="P302" i="22"/>
  <c r="P310" i="22"/>
  <c r="P318" i="22"/>
  <c r="P326" i="22"/>
  <c r="P334" i="22"/>
  <c r="P342" i="22"/>
  <c r="P350" i="22"/>
  <c r="P358" i="22"/>
  <c r="P366" i="22"/>
  <c r="P374" i="22"/>
  <c r="P382" i="22"/>
  <c r="P390" i="22"/>
  <c r="P398" i="22"/>
  <c r="P406" i="22"/>
  <c r="P414" i="22"/>
  <c r="P422" i="22"/>
  <c r="P430" i="22"/>
  <c r="P438" i="22"/>
  <c r="P446" i="22"/>
  <c r="P121" i="22"/>
  <c r="P143" i="22"/>
  <c r="P151" i="22"/>
  <c r="P159" i="22"/>
  <c r="P167" i="22"/>
  <c r="P175" i="22"/>
  <c r="P183" i="22"/>
  <c r="P191" i="22"/>
  <c r="P199" i="22"/>
  <c r="P207" i="22"/>
  <c r="P215" i="22"/>
  <c r="P223" i="22"/>
  <c r="P231" i="22"/>
  <c r="P239" i="22"/>
  <c r="P247" i="22"/>
  <c r="P255" i="22"/>
  <c r="P263" i="22"/>
  <c r="P271" i="22"/>
  <c r="P279" i="22"/>
  <c r="P287" i="22"/>
  <c r="P295" i="22"/>
  <c r="P303" i="22"/>
  <c r="P311" i="22"/>
  <c r="P319" i="22"/>
  <c r="P327" i="22"/>
  <c r="P335" i="22"/>
  <c r="P343" i="22"/>
  <c r="P351" i="22"/>
  <c r="P359" i="22"/>
  <c r="P367" i="22"/>
  <c r="P375" i="22"/>
  <c r="P383" i="22"/>
  <c r="P391" i="22"/>
  <c r="P399" i="22"/>
  <c r="P407" i="22"/>
  <c r="P415" i="22"/>
  <c r="P423" i="22"/>
  <c r="P431" i="22"/>
  <c r="P439" i="22"/>
  <c r="P447" i="22"/>
  <c r="P312" i="22"/>
  <c r="P320" i="22"/>
  <c r="P328" i="22"/>
  <c r="P336" i="22"/>
  <c r="P344" i="22"/>
  <c r="P352" i="22"/>
  <c r="P360" i="22"/>
  <c r="P368" i="22"/>
  <c r="P376" i="22"/>
  <c r="P384" i="22"/>
  <c r="P392" i="22"/>
  <c r="P400" i="22"/>
  <c r="P408" i="22"/>
  <c r="P416" i="22"/>
  <c r="P424" i="22"/>
  <c r="P432" i="22"/>
  <c r="P440" i="22"/>
  <c r="P448" i="22"/>
  <c r="P138" i="22"/>
  <c r="P145" i="22"/>
  <c r="P153" i="22"/>
  <c r="P161" i="22"/>
  <c r="P169" i="22"/>
  <c r="P177" i="22"/>
  <c r="P185" i="22"/>
  <c r="P193" i="22"/>
  <c r="P201" i="22"/>
  <c r="P209" i="22"/>
  <c r="P217" i="22"/>
  <c r="P225" i="22"/>
  <c r="P233" i="22"/>
  <c r="P241" i="22"/>
  <c r="P249" i="22"/>
  <c r="P257" i="22"/>
  <c r="P265" i="22"/>
  <c r="P273" i="22"/>
  <c r="P281" i="22"/>
  <c r="P289" i="22"/>
  <c r="P297" i="22"/>
  <c r="P305" i="22"/>
  <c r="P313" i="22"/>
  <c r="P321" i="22"/>
  <c r="P329" i="22"/>
  <c r="P337" i="22"/>
  <c r="P345" i="22"/>
  <c r="P353" i="22"/>
  <c r="P361" i="22"/>
  <c r="P369" i="22"/>
  <c r="P377" i="22"/>
  <c r="P385" i="22"/>
  <c r="P393" i="22"/>
  <c r="P401" i="22"/>
  <c r="P409" i="22"/>
  <c r="P417" i="22"/>
  <c r="P425" i="22"/>
  <c r="P433" i="22"/>
  <c r="P441" i="22"/>
  <c r="P449" i="22"/>
  <c r="P133" i="22"/>
  <c r="P146" i="22"/>
  <c r="P154" i="22"/>
  <c r="P162" i="22"/>
  <c r="P170" i="22"/>
  <c r="P178" i="22"/>
  <c r="P186" i="22"/>
  <c r="P194" i="22"/>
  <c r="P202" i="22"/>
  <c r="P210" i="22"/>
  <c r="P218" i="22"/>
  <c r="P226" i="22"/>
  <c r="P234" i="22"/>
  <c r="P242" i="22"/>
  <c r="P250" i="22"/>
  <c r="P258" i="22"/>
  <c r="P266" i="22"/>
  <c r="P274" i="22"/>
  <c r="P282" i="22"/>
  <c r="P290" i="22"/>
  <c r="P298" i="22"/>
  <c r="P306" i="22"/>
  <c r="P314" i="22"/>
  <c r="P322" i="22"/>
  <c r="P330" i="22"/>
  <c r="P338" i="22"/>
  <c r="P346" i="22"/>
  <c r="P354" i="22"/>
  <c r="P362" i="22"/>
  <c r="P370" i="22"/>
  <c r="P378" i="22"/>
  <c r="P386" i="22"/>
  <c r="P394" i="22"/>
  <c r="P402" i="22"/>
  <c r="P410" i="22"/>
  <c r="P418" i="22"/>
  <c r="P426" i="22"/>
  <c r="P434" i="22"/>
  <c r="P442" i="22"/>
  <c r="P450" i="22"/>
  <c r="P139" i="22"/>
  <c r="P147" i="22"/>
  <c r="P155" i="22"/>
  <c r="P163" i="22"/>
  <c r="P171" i="22"/>
  <c r="P179" i="22"/>
  <c r="P187" i="22"/>
  <c r="P195" i="22"/>
  <c r="P203" i="22"/>
  <c r="P211" i="22"/>
  <c r="P219" i="22"/>
  <c r="P227" i="22"/>
  <c r="P235" i="22"/>
  <c r="P243" i="22"/>
  <c r="P251" i="22"/>
  <c r="P259" i="22"/>
  <c r="P267" i="22"/>
  <c r="P275" i="22"/>
  <c r="P283" i="22"/>
  <c r="P291" i="22"/>
  <c r="P299" i="22"/>
  <c r="P307" i="22"/>
  <c r="P315" i="22"/>
  <c r="P323" i="22"/>
  <c r="P331" i="22"/>
  <c r="P339" i="22"/>
  <c r="P347" i="22"/>
  <c r="P355" i="22"/>
  <c r="P363" i="22"/>
  <c r="P371" i="22"/>
  <c r="P379" i="22"/>
  <c r="P387" i="22"/>
  <c r="P395" i="22"/>
  <c r="P403" i="22"/>
  <c r="P411" i="22"/>
  <c r="P419" i="22"/>
  <c r="P427" i="22"/>
  <c r="P435" i="22"/>
  <c r="P443" i="22"/>
  <c r="P451" i="22"/>
  <c r="P244" i="22"/>
  <c r="P252" i="22"/>
  <c r="P260" i="22"/>
  <c r="P268" i="22"/>
  <c r="P276" i="22"/>
  <c r="P284" i="22"/>
  <c r="P292" i="22"/>
  <c r="P300" i="22"/>
  <c r="P308" i="22"/>
  <c r="P316" i="22"/>
  <c r="P324" i="22"/>
  <c r="P332" i="22"/>
  <c r="P340" i="22"/>
  <c r="P348" i="22"/>
  <c r="P356" i="22"/>
  <c r="P364" i="22"/>
  <c r="P372" i="22"/>
  <c r="P380" i="22"/>
  <c r="P388" i="22"/>
  <c r="P396" i="22"/>
  <c r="P404" i="22"/>
  <c r="P412" i="22"/>
  <c r="P420" i="22"/>
  <c r="P428" i="22"/>
  <c r="P436" i="22"/>
  <c r="P444" i="22"/>
  <c r="P452" i="22"/>
  <c r="P453" i="22"/>
  <c r="P454" i="22"/>
  <c r="U64" i="22" l="1"/>
  <c r="U56" i="22"/>
  <c r="U48" i="22"/>
  <c r="U40" i="22"/>
  <c r="U27" i="22"/>
  <c r="U19" i="22"/>
  <c r="U32" i="22"/>
  <c r="U16" i="22"/>
  <c r="U61" i="22"/>
  <c r="U53" i="22"/>
  <c r="U45" i="22"/>
  <c r="U37" i="22"/>
  <c r="U24" i="22"/>
  <c r="U66" i="22"/>
  <c r="U58" i="22"/>
  <c r="U50" i="22"/>
  <c r="U42" i="22"/>
  <c r="U34" i="22"/>
  <c r="U29" i="22"/>
  <c r="U21" i="22"/>
  <c r="U18" i="22"/>
  <c r="U43" i="22"/>
  <c r="U22" i="22"/>
  <c r="U63" i="22"/>
  <c r="U55" i="22"/>
  <c r="U47" i="22"/>
  <c r="U39" i="22"/>
  <c r="U26" i="22"/>
  <c r="U35" i="22"/>
  <c r="U60" i="22"/>
  <c r="U52" i="22"/>
  <c r="U44" i="22"/>
  <c r="U36" i="22"/>
  <c r="U31" i="22"/>
  <c r="U23" i="22"/>
  <c r="U15" i="22"/>
  <c r="U59" i="22"/>
  <c r="U65" i="22"/>
  <c r="U57" i="22"/>
  <c r="U49" i="22"/>
  <c r="U41" i="22"/>
  <c r="U28" i="22"/>
  <c r="U20" i="22"/>
  <c r="U17" i="22"/>
  <c r="U30" i="22"/>
  <c r="U62" i="22"/>
  <c r="U54" i="22"/>
  <c r="U46" i="22"/>
  <c r="U38" i="22"/>
  <c r="U33" i="22"/>
  <c r="U25" i="22"/>
  <c r="U51" i="22"/>
  <c r="T33" i="22"/>
  <c r="T31" i="22"/>
  <c r="T29" i="22"/>
  <c r="T27" i="22"/>
  <c r="T25" i="22"/>
  <c r="T23" i="22"/>
  <c r="T21" i="22"/>
  <c r="T19" i="22"/>
  <c r="T17" i="22"/>
  <c r="T15" i="22"/>
  <c r="T34" i="22"/>
  <c r="T39" i="22"/>
  <c r="T36" i="22"/>
  <c r="T43" i="22"/>
  <c r="T38" i="22"/>
  <c r="T66" i="22"/>
  <c r="T64" i="22"/>
  <c r="T62" i="22"/>
  <c r="T60" i="22"/>
  <c r="T58" i="22"/>
  <c r="T56" i="22"/>
  <c r="T54" i="22"/>
  <c r="T52" i="22"/>
  <c r="T50" i="22"/>
  <c r="T48" i="22"/>
  <c r="T46" i="22"/>
  <c r="T44" i="22"/>
  <c r="T42" i="22"/>
  <c r="T40" i="22"/>
  <c r="T37" i="22"/>
  <c r="T32" i="22"/>
  <c r="T30" i="22"/>
  <c r="T28" i="22"/>
  <c r="T26" i="22"/>
  <c r="T24" i="22"/>
  <c r="T22" i="22"/>
  <c r="T20" i="22"/>
  <c r="T18" i="22"/>
  <c r="T16" i="22"/>
  <c r="T63" i="22"/>
  <c r="T57" i="22"/>
  <c r="T49" i="22"/>
  <c r="T47" i="22"/>
  <c r="T65" i="22"/>
  <c r="T61" i="22"/>
  <c r="T55" i="22"/>
  <c r="T51" i="22"/>
  <c r="T45" i="22"/>
  <c r="T35" i="22"/>
  <c r="T59" i="22"/>
  <c r="T53" i="22"/>
  <c r="T41" i="22"/>
  <c r="V62" i="22"/>
  <c r="V54" i="22"/>
  <c r="V46" i="22"/>
  <c r="V38" i="22"/>
  <c r="V30" i="22"/>
  <c r="V22" i="22"/>
  <c r="V63" i="22"/>
  <c r="V55" i="22"/>
  <c r="V47" i="22"/>
  <c r="V39" i="22"/>
  <c r="V31" i="22"/>
  <c r="V23" i="22"/>
  <c r="V15" i="22"/>
  <c r="V64" i="22"/>
  <c r="V56" i="22"/>
  <c r="V48" i="22"/>
  <c r="V40" i="22"/>
  <c r="V32" i="22"/>
  <c r="V24" i="22"/>
  <c r="V16" i="22"/>
  <c r="V65" i="22"/>
  <c r="V57" i="22"/>
  <c r="V49" i="22"/>
  <c r="V41" i="22"/>
  <c r="V33" i="22"/>
  <c r="V25" i="22"/>
  <c r="V17" i="22"/>
  <c r="V66" i="22"/>
  <c r="V58" i="22"/>
  <c r="V50" i="22"/>
  <c r="V42" i="22"/>
  <c r="V34" i="22"/>
  <c r="V26" i="22"/>
  <c r="V18" i="22"/>
  <c r="V59" i="22"/>
  <c r="V51" i="22"/>
  <c r="V43" i="22"/>
  <c r="V35" i="22"/>
  <c r="V27" i="22"/>
  <c r="V19" i="22"/>
  <c r="V60" i="22"/>
  <c r="V52" i="22"/>
  <c r="V44" i="22"/>
  <c r="V36" i="22"/>
  <c r="V28" i="22"/>
  <c r="V20" i="22"/>
  <c r="V21" i="22"/>
  <c r="V61" i="22"/>
  <c r="V53" i="22"/>
  <c r="V45" i="22"/>
  <c r="V37" i="22"/>
  <c r="V29" i="22"/>
  <c r="X64" i="22"/>
  <c r="W63" i="22"/>
  <c r="X56" i="22"/>
  <c r="W55" i="22"/>
  <c r="X48" i="22"/>
  <c r="W47" i="22"/>
  <c r="X40" i="22"/>
  <c r="W39" i="22"/>
  <c r="X32" i="22"/>
  <c r="W31" i="22"/>
  <c r="X24" i="22"/>
  <c r="W23" i="22"/>
  <c r="X16" i="22"/>
  <c r="W15" i="22"/>
  <c r="W24" i="22"/>
  <c r="X17" i="22"/>
  <c r="W16" i="22"/>
  <c r="X65" i="22"/>
  <c r="W64" i="22"/>
  <c r="X57" i="22"/>
  <c r="W56" i="22"/>
  <c r="X49" i="22"/>
  <c r="W48" i="22"/>
  <c r="X41" i="22"/>
  <c r="W40" i="22"/>
  <c r="W32" i="22"/>
  <c r="X25" i="22"/>
  <c r="X66" i="22"/>
  <c r="W65" i="22"/>
  <c r="X58" i="22"/>
  <c r="W57" i="22"/>
  <c r="X50" i="22"/>
  <c r="W49" i="22"/>
  <c r="X42" i="22"/>
  <c r="W41" i="22"/>
  <c r="X34" i="22"/>
  <c r="W33" i="22"/>
  <c r="X26" i="22"/>
  <c r="W25" i="22"/>
  <c r="X18" i="22"/>
  <c r="W17" i="22"/>
  <c r="W66" i="22"/>
  <c r="X59" i="22"/>
  <c r="W58" i="22"/>
  <c r="X51" i="22"/>
  <c r="W50" i="22"/>
  <c r="X43" i="22"/>
  <c r="W42" i="22"/>
  <c r="X35" i="22"/>
  <c r="W34" i="22"/>
  <c r="X27" i="22"/>
  <c r="W26" i="22"/>
  <c r="X19" i="22"/>
  <c r="W18" i="22"/>
  <c r="X60" i="22"/>
  <c r="W59" i="22"/>
  <c r="X52" i="22"/>
  <c r="W51" i="22"/>
  <c r="X44" i="22"/>
  <c r="W43" i="22"/>
  <c r="X36" i="22"/>
  <c r="W35" i="22"/>
  <c r="X28" i="22"/>
  <c r="W27" i="22"/>
  <c r="X20" i="22"/>
  <c r="W19" i="22"/>
  <c r="X31" i="22"/>
  <c r="X61" i="22"/>
  <c r="W60" i="22"/>
  <c r="X53" i="22"/>
  <c r="W52" i="22"/>
  <c r="X45" i="22"/>
  <c r="W44" i="22"/>
  <c r="X37" i="22"/>
  <c r="W36" i="22"/>
  <c r="X29" i="22"/>
  <c r="W28" i="22"/>
  <c r="X21" i="22"/>
  <c r="W20" i="22"/>
  <c r="W38" i="22"/>
  <c r="W30" i="22"/>
  <c r="X23" i="22"/>
  <c r="X62" i="22"/>
  <c r="W61" i="22"/>
  <c r="X54" i="22"/>
  <c r="W53" i="22"/>
  <c r="X46" i="22"/>
  <c r="W45" i="22"/>
  <c r="X38" i="22"/>
  <c r="W37" i="22"/>
  <c r="X30" i="22"/>
  <c r="W29" i="22"/>
  <c r="X22" i="22"/>
  <c r="W21" i="22"/>
  <c r="X39" i="22"/>
  <c r="X63" i="22"/>
  <c r="W62" i="22"/>
  <c r="X55" i="22"/>
  <c r="W54" i="22"/>
  <c r="X47" i="22"/>
  <c r="W46" i="22"/>
  <c r="W22" i="22"/>
  <c r="X15" i="22"/>
  <c r="K7" i="20" l="1"/>
  <c r="X33" i="20" l="1"/>
  <c r="AE451" i="20" l="1"/>
  <c r="AE450" i="20"/>
  <c r="AE449" i="20"/>
  <c r="AE448" i="20"/>
  <c r="AE447" i="20"/>
  <c r="AE446" i="20"/>
  <c r="AE445" i="20"/>
  <c r="AE444" i="20"/>
  <c r="AE443" i="20"/>
  <c r="AE442" i="20"/>
  <c r="AE441" i="20"/>
  <c r="AE440" i="20"/>
  <c r="AE439" i="20"/>
  <c r="AE438" i="20"/>
  <c r="AE437" i="20"/>
  <c r="AE436" i="20"/>
  <c r="AE435" i="20"/>
  <c r="AE434" i="20"/>
  <c r="AE433" i="20"/>
  <c r="AE432" i="20"/>
  <c r="AE431" i="20"/>
  <c r="AE430" i="20"/>
  <c r="AE429" i="20"/>
  <c r="AE428" i="20"/>
  <c r="AE427" i="20"/>
  <c r="AE426" i="20"/>
  <c r="AE425" i="20"/>
  <c r="AE424" i="20"/>
  <c r="AE423" i="20"/>
  <c r="AE422" i="20"/>
  <c r="AE421" i="20"/>
  <c r="AE420" i="20"/>
  <c r="AE419" i="20"/>
  <c r="AE418" i="20"/>
  <c r="AE417" i="20"/>
  <c r="AE416" i="20"/>
  <c r="AE415" i="20"/>
  <c r="AE414" i="20"/>
  <c r="AE413" i="20"/>
  <c r="AE412" i="20"/>
  <c r="AE411" i="20"/>
  <c r="AE410" i="20"/>
  <c r="AE409" i="20"/>
  <c r="AE408" i="20"/>
  <c r="AE407" i="20"/>
  <c r="AE406" i="20"/>
  <c r="AE405" i="20"/>
  <c r="AE404" i="20"/>
  <c r="AE403" i="20"/>
  <c r="AE402" i="20"/>
  <c r="AE401" i="20"/>
  <c r="AE400" i="20"/>
  <c r="AE399" i="20"/>
  <c r="AE398" i="20"/>
  <c r="AE397" i="20"/>
  <c r="AE396" i="20"/>
  <c r="AE395" i="20"/>
  <c r="AE394" i="20"/>
  <c r="AE393" i="20"/>
  <c r="AE392" i="20"/>
  <c r="AE391" i="20"/>
  <c r="AE390" i="20"/>
  <c r="AE389" i="20"/>
  <c r="AE388" i="20"/>
  <c r="AE387" i="20"/>
  <c r="AE386" i="20"/>
  <c r="AE385" i="20"/>
  <c r="AE384" i="20"/>
  <c r="AE383" i="20"/>
  <c r="AE382" i="20"/>
  <c r="AE381" i="20"/>
  <c r="AE380" i="20"/>
  <c r="AE379" i="20"/>
  <c r="AE378" i="20"/>
  <c r="AE377" i="20"/>
  <c r="AE376" i="20"/>
  <c r="AE375" i="20"/>
  <c r="AE374" i="20"/>
  <c r="AE373" i="20"/>
  <c r="AE372" i="20"/>
  <c r="AE371" i="20"/>
  <c r="AE370" i="20"/>
  <c r="AE369" i="20"/>
  <c r="AE368" i="20"/>
  <c r="AE367" i="20"/>
  <c r="AE366" i="20"/>
  <c r="AE365" i="20"/>
  <c r="AE364" i="20"/>
  <c r="AE363" i="20"/>
  <c r="AE362" i="20"/>
  <c r="AE361" i="20"/>
  <c r="AE360" i="20"/>
  <c r="AE359" i="20"/>
  <c r="AE358" i="20"/>
  <c r="AE357" i="20"/>
  <c r="AE356" i="20"/>
  <c r="AE355" i="20"/>
  <c r="AE354" i="20"/>
  <c r="AE353" i="20"/>
  <c r="AE352" i="20"/>
  <c r="AE351" i="20"/>
  <c r="AE350" i="20"/>
  <c r="AE349" i="20"/>
  <c r="AE348" i="20"/>
  <c r="AE347" i="20"/>
  <c r="AE346" i="20"/>
  <c r="AE345" i="20"/>
  <c r="AE344" i="20"/>
  <c r="AE343" i="20"/>
  <c r="AE342" i="20"/>
  <c r="AE341" i="20"/>
  <c r="AE340" i="20"/>
  <c r="AE339" i="20"/>
  <c r="AE338" i="20"/>
  <c r="AE337" i="20"/>
  <c r="AE336" i="20"/>
  <c r="AE335" i="20"/>
  <c r="AE334" i="20"/>
  <c r="AE333" i="20"/>
  <c r="AE332" i="20"/>
  <c r="AE331" i="20"/>
  <c r="AE330" i="20"/>
  <c r="AE329" i="20"/>
  <c r="AE328" i="20"/>
  <c r="AE327" i="20"/>
  <c r="AE326" i="20"/>
  <c r="AE325" i="20"/>
  <c r="AE324" i="20"/>
  <c r="AE323" i="20"/>
  <c r="AE322" i="20"/>
  <c r="AE321" i="20"/>
  <c r="AE320" i="20"/>
  <c r="AE319" i="20"/>
  <c r="AE318" i="20"/>
  <c r="AE317" i="20"/>
  <c r="AE316" i="20"/>
  <c r="AE315" i="20"/>
  <c r="AE314" i="20"/>
  <c r="AE313" i="20"/>
  <c r="AE312" i="20"/>
  <c r="AE311" i="20"/>
  <c r="AE310" i="20"/>
  <c r="AE309" i="20"/>
  <c r="AE308" i="20"/>
  <c r="AE307" i="20"/>
  <c r="AE306" i="20"/>
  <c r="AE305" i="20"/>
  <c r="AE304" i="20"/>
  <c r="AE303" i="20"/>
  <c r="AE302" i="20"/>
  <c r="AE301" i="20"/>
  <c r="AE300" i="20"/>
  <c r="AE299" i="20"/>
  <c r="AE298" i="20"/>
  <c r="AE297" i="20"/>
  <c r="AE296" i="20"/>
  <c r="AE295" i="20"/>
  <c r="AE294" i="20"/>
  <c r="AE293" i="20"/>
  <c r="AE292" i="20"/>
  <c r="AE291" i="20"/>
  <c r="AE290" i="20"/>
  <c r="AE289" i="20"/>
  <c r="AE288" i="20"/>
  <c r="AE287" i="20"/>
  <c r="AE286" i="20"/>
  <c r="AE285" i="20"/>
  <c r="AE284" i="20"/>
  <c r="AE283" i="20"/>
  <c r="AE282" i="20"/>
  <c r="AE281" i="20"/>
  <c r="AE280" i="20"/>
  <c r="AE279" i="20"/>
  <c r="AE278" i="20"/>
  <c r="AE277" i="20"/>
  <c r="AE276" i="20"/>
  <c r="AE275" i="20"/>
  <c r="AE274" i="20"/>
  <c r="AE273" i="20"/>
  <c r="AE272" i="20"/>
  <c r="AE271" i="20"/>
  <c r="AE270" i="20"/>
  <c r="AE269" i="20"/>
  <c r="AE268" i="20"/>
  <c r="AE267" i="20"/>
  <c r="AE266" i="20"/>
  <c r="AE265" i="20"/>
  <c r="AE264" i="20"/>
  <c r="AE263" i="20"/>
  <c r="AE262" i="20"/>
  <c r="AE261" i="20"/>
  <c r="AE260" i="20"/>
  <c r="AE259" i="20"/>
  <c r="AE258" i="20"/>
  <c r="AE257" i="20"/>
  <c r="AE256" i="20"/>
  <c r="AE255" i="20"/>
  <c r="AE254" i="20"/>
  <c r="AE253" i="20"/>
  <c r="AE252" i="20"/>
  <c r="AE251" i="20"/>
  <c r="AE250" i="20"/>
  <c r="AE249" i="20"/>
  <c r="AE248" i="20"/>
  <c r="AE247" i="20"/>
  <c r="AE246" i="20"/>
  <c r="AE245" i="20"/>
  <c r="AE244" i="20"/>
  <c r="AE243" i="20"/>
  <c r="AE242" i="20"/>
  <c r="AE241" i="20"/>
  <c r="AE240" i="20"/>
  <c r="AE239" i="20"/>
  <c r="AE238" i="20"/>
  <c r="AE237" i="20"/>
  <c r="AE236" i="20"/>
  <c r="AE235" i="20"/>
  <c r="AE234" i="20"/>
  <c r="AE233" i="20"/>
  <c r="AE232" i="20"/>
  <c r="AE231" i="20"/>
  <c r="AE230" i="20"/>
  <c r="AE229" i="20"/>
  <c r="AE228" i="20"/>
  <c r="AE227" i="20"/>
  <c r="AE226" i="20"/>
  <c r="AE225" i="20"/>
  <c r="AE224" i="20"/>
  <c r="AE223" i="20"/>
  <c r="AE222" i="20"/>
  <c r="AE221" i="20"/>
  <c r="AE220" i="20"/>
  <c r="AE219" i="20"/>
  <c r="AE218" i="20"/>
  <c r="AE217" i="20"/>
  <c r="AE216" i="20"/>
  <c r="AE215" i="20"/>
  <c r="AE214" i="20"/>
  <c r="AE213" i="20"/>
  <c r="AE212" i="20"/>
  <c r="AE211" i="20"/>
  <c r="AE210" i="20"/>
  <c r="AE209" i="20"/>
  <c r="AE208" i="20"/>
  <c r="AE207" i="20"/>
  <c r="AE206" i="20"/>
  <c r="AE205" i="20"/>
  <c r="AE204" i="20"/>
  <c r="AE203" i="20"/>
  <c r="AE202" i="20"/>
  <c r="AE201" i="20"/>
  <c r="AE200" i="20"/>
  <c r="AE199" i="20"/>
  <c r="AE198" i="20"/>
  <c r="AE197" i="20"/>
  <c r="AE196" i="20"/>
  <c r="AE195" i="20"/>
  <c r="AE194" i="20"/>
  <c r="AE193" i="20"/>
  <c r="AE192" i="20"/>
  <c r="AE191" i="20"/>
  <c r="AE190" i="20"/>
  <c r="AE189" i="20"/>
  <c r="AE188" i="20"/>
  <c r="AE187" i="20"/>
  <c r="AE186" i="20"/>
  <c r="AE185" i="20"/>
  <c r="AE184" i="20"/>
  <c r="AE183" i="20"/>
  <c r="AE182" i="20"/>
  <c r="AE181" i="20"/>
  <c r="AE180" i="20"/>
  <c r="AE179" i="20"/>
  <c r="AE178" i="20"/>
  <c r="AE177" i="20"/>
  <c r="AE176" i="20"/>
  <c r="AE175" i="20"/>
  <c r="AE174" i="20"/>
  <c r="AE173" i="20"/>
  <c r="AE172" i="20"/>
  <c r="AE171" i="20"/>
  <c r="AE170" i="20"/>
  <c r="AE169" i="20"/>
  <c r="AE168" i="20"/>
  <c r="AE167" i="20"/>
  <c r="AE166" i="20"/>
  <c r="AE165" i="20"/>
  <c r="AE164" i="20"/>
  <c r="AE163" i="20"/>
  <c r="AE162" i="20"/>
  <c r="AE161" i="20"/>
  <c r="AE160" i="20"/>
  <c r="AE159" i="20"/>
  <c r="AE158" i="20"/>
  <c r="AE157" i="20"/>
  <c r="AE156" i="20"/>
  <c r="AE155" i="20"/>
  <c r="AE154" i="20"/>
  <c r="AE153" i="20"/>
  <c r="AE152" i="20"/>
  <c r="AE151" i="20"/>
  <c r="AE150" i="20"/>
  <c r="AE149" i="20"/>
  <c r="AE148" i="20"/>
  <c r="AE147" i="20"/>
  <c r="AE146" i="20"/>
  <c r="AE145" i="20"/>
  <c r="AE144" i="20"/>
  <c r="AE143" i="20"/>
  <c r="AE142" i="20"/>
  <c r="AE141" i="20"/>
  <c r="AE140" i="20"/>
  <c r="AE139" i="20"/>
  <c r="AE138" i="20"/>
  <c r="AE137" i="20"/>
  <c r="AE136" i="20"/>
  <c r="AE135" i="20"/>
  <c r="AE134" i="20"/>
  <c r="AE133" i="20"/>
  <c r="AE132" i="20"/>
  <c r="AE131" i="20"/>
  <c r="AE130" i="20"/>
  <c r="AE129" i="20"/>
  <c r="AE128" i="20"/>
  <c r="AE127" i="20"/>
  <c r="AE126" i="20"/>
  <c r="AE125" i="20"/>
  <c r="AE124" i="20"/>
  <c r="AE123" i="20"/>
  <c r="AE122" i="20"/>
  <c r="AE121" i="20"/>
  <c r="AE120" i="20"/>
  <c r="AE119" i="20"/>
  <c r="AE118" i="20"/>
  <c r="AE117" i="20"/>
  <c r="AE116" i="20"/>
  <c r="AE115" i="20"/>
  <c r="AE114" i="20"/>
  <c r="AE113" i="20"/>
  <c r="AE112" i="20"/>
  <c r="AE111" i="20"/>
  <c r="AE110" i="20"/>
  <c r="AE109" i="20"/>
  <c r="AE108" i="20"/>
  <c r="AE107" i="20"/>
  <c r="AE106" i="20"/>
  <c r="AE105" i="20"/>
  <c r="AE104" i="20"/>
  <c r="AE103" i="20"/>
  <c r="AE102" i="20"/>
  <c r="AE101" i="20"/>
  <c r="AE100" i="20"/>
  <c r="AE99" i="20"/>
  <c r="AE98" i="20"/>
  <c r="AE97" i="20"/>
  <c r="AE96" i="20"/>
  <c r="AE95" i="20"/>
  <c r="AE94" i="20"/>
  <c r="AE93" i="20"/>
  <c r="AE92" i="20"/>
  <c r="AE91" i="20"/>
  <c r="AE90" i="20"/>
  <c r="AE89" i="20"/>
  <c r="AE88" i="20"/>
  <c r="AE87" i="20"/>
  <c r="AE86" i="20"/>
  <c r="AE85" i="20"/>
  <c r="AE84" i="20"/>
  <c r="AE83" i="20"/>
  <c r="AE82" i="20"/>
  <c r="AE81" i="20"/>
  <c r="AE80" i="20"/>
  <c r="AE79" i="20"/>
  <c r="AE78" i="20"/>
  <c r="AE77" i="20"/>
  <c r="AE76" i="20"/>
  <c r="AE75" i="20"/>
  <c r="AE74" i="20"/>
  <c r="AE73" i="20"/>
  <c r="AE72" i="20"/>
  <c r="AE71" i="20"/>
  <c r="AE70" i="20"/>
  <c r="AE69" i="20"/>
  <c r="AE68" i="20"/>
  <c r="AE67" i="20"/>
  <c r="AE66" i="20"/>
  <c r="AE65" i="20"/>
  <c r="R66" i="20"/>
  <c r="AE64" i="20"/>
  <c r="R65" i="20"/>
  <c r="AE63" i="20"/>
  <c r="R64" i="20"/>
  <c r="AE62" i="20"/>
  <c r="R63" i="20"/>
  <c r="AE61" i="20"/>
  <c r="R62" i="20"/>
  <c r="AE60" i="20"/>
  <c r="R61" i="20"/>
  <c r="AE59" i="20"/>
  <c r="R60" i="20"/>
  <c r="AE58" i="20"/>
  <c r="R59" i="20"/>
  <c r="AE57" i="20"/>
  <c r="R58" i="20"/>
  <c r="AE56" i="20"/>
  <c r="R57" i="20"/>
  <c r="AE55" i="20"/>
  <c r="R56" i="20"/>
  <c r="AE54" i="20"/>
  <c r="R55" i="20"/>
  <c r="AE53" i="20"/>
  <c r="R54" i="20"/>
  <c r="AE52" i="20"/>
  <c r="R53" i="20"/>
  <c r="AE51" i="20"/>
  <c r="R52" i="20"/>
  <c r="AE50" i="20"/>
  <c r="R51" i="20"/>
  <c r="AE49" i="20"/>
  <c r="R50" i="20"/>
  <c r="AE48" i="20"/>
  <c r="R49" i="20"/>
  <c r="AE47" i="20"/>
  <c r="R48" i="20"/>
  <c r="AE46" i="20"/>
  <c r="R47" i="20"/>
  <c r="AE45" i="20"/>
  <c r="R46" i="20"/>
  <c r="AE44" i="20"/>
  <c r="R45" i="20"/>
  <c r="AE43" i="20"/>
  <c r="R44" i="20"/>
  <c r="AE42" i="20"/>
  <c r="R43" i="20"/>
  <c r="AE41" i="20"/>
  <c r="R42" i="20"/>
  <c r="AE40" i="20"/>
  <c r="R41" i="20"/>
  <c r="AE39" i="20"/>
  <c r="R40" i="20"/>
  <c r="AE38" i="20"/>
  <c r="R39" i="20"/>
  <c r="AE37" i="20"/>
  <c r="R38" i="20"/>
  <c r="AE36" i="20"/>
  <c r="R37" i="20"/>
  <c r="AE35" i="20"/>
  <c r="R36" i="20"/>
  <c r="AE34" i="20"/>
  <c r="R35" i="20"/>
  <c r="AE33" i="20"/>
  <c r="R34" i="20"/>
  <c r="AE32" i="20"/>
  <c r="R33" i="20"/>
  <c r="AE31" i="20"/>
  <c r="R32" i="20"/>
  <c r="AE30" i="20"/>
  <c r="R31" i="20"/>
  <c r="AE29" i="20"/>
  <c r="R30" i="20"/>
  <c r="AE28" i="20"/>
  <c r="R29" i="20"/>
  <c r="AE27" i="20"/>
  <c r="R28" i="20"/>
  <c r="AE26" i="20"/>
  <c r="R27" i="20"/>
  <c r="AE25" i="20"/>
  <c r="R26" i="20"/>
  <c r="AE24" i="20"/>
  <c r="R25" i="20"/>
  <c r="AE23" i="20"/>
  <c r="R24" i="20"/>
  <c r="AE22" i="20"/>
  <c r="R23" i="20"/>
  <c r="AE21" i="20"/>
  <c r="R22" i="20"/>
  <c r="AE20" i="20"/>
  <c r="R21" i="20"/>
  <c r="AE19" i="20"/>
  <c r="R20" i="20"/>
  <c r="AE18" i="20"/>
  <c r="R19" i="20"/>
  <c r="AE17" i="20"/>
  <c r="R18" i="20"/>
  <c r="AE16" i="20"/>
  <c r="R17" i="20"/>
  <c r="AE15" i="20"/>
  <c r="R16" i="20"/>
  <c r="AE14" i="20"/>
  <c r="R15" i="20"/>
  <c r="AE13" i="20"/>
  <c r="AE12" i="20"/>
  <c r="L12" i="20"/>
  <c r="K12" i="20"/>
  <c r="J12" i="20"/>
  <c r="I12" i="20"/>
  <c r="H12" i="20"/>
  <c r="P9" i="20"/>
  <c r="O9" i="20"/>
  <c r="N9" i="20"/>
  <c r="M9" i="20"/>
  <c r="L9" i="20"/>
  <c r="K9" i="20"/>
  <c r="O8" i="20"/>
  <c r="N8" i="20"/>
  <c r="M8" i="20"/>
  <c r="L8" i="20"/>
  <c r="K8" i="20"/>
  <c r="O7" i="20"/>
  <c r="N7" i="20"/>
  <c r="M7" i="20"/>
  <c r="L7" i="20"/>
  <c r="N6" i="20"/>
  <c r="M6" i="20"/>
  <c r="L6" i="20"/>
  <c r="K6" i="20"/>
  <c r="N5" i="20"/>
  <c r="M5" i="20"/>
  <c r="L5" i="20"/>
  <c r="K5" i="20"/>
  <c r="P19" i="20" l="1"/>
  <c r="P27" i="20"/>
  <c r="P15" i="20"/>
  <c r="P25" i="20"/>
  <c r="P73" i="20"/>
  <c r="P81" i="20"/>
  <c r="P89" i="20"/>
  <c r="P97" i="20"/>
  <c r="P105" i="20"/>
  <c r="P113" i="20"/>
  <c r="P35" i="20"/>
  <c r="P43" i="20"/>
  <c r="P51" i="20"/>
  <c r="P59" i="20"/>
  <c r="P67" i="20"/>
  <c r="P74" i="20"/>
  <c r="P82" i="20"/>
  <c r="P90" i="20"/>
  <c r="P98" i="20"/>
  <c r="P106" i="20"/>
  <c r="P114" i="20"/>
  <c r="P130" i="20"/>
  <c r="P138" i="20"/>
  <c r="P162" i="20"/>
  <c r="P170" i="20"/>
  <c r="P194" i="20"/>
  <c r="P202" i="20"/>
  <c r="P218" i="20"/>
  <c r="P226" i="20"/>
  <c r="P234" i="20"/>
  <c r="P250" i="20"/>
  <c r="P258" i="20"/>
  <c r="P266" i="20"/>
  <c r="P282" i="20"/>
  <c r="P290" i="20"/>
  <c r="P298" i="20"/>
  <c r="P314" i="20"/>
  <c r="P16" i="20"/>
  <c r="P20" i="20"/>
  <c r="P24" i="20"/>
  <c r="P418" i="20"/>
  <c r="P302" i="20"/>
  <c r="P28" i="20"/>
  <c r="P32" i="20"/>
  <c r="P36" i="20"/>
  <c r="P40" i="20"/>
  <c r="P44" i="20"/>
  <c r="P48" i="20"/>
  <c r="P52" i="20"/>
  <c r="P56" i="20"/>
  <c r="P60" i="20"/>
  <c r="P64" i="20"/>
  <c r="P68" i="20"/>
  <c r="P76" i="20"/>
  <c r="P84" i="20"/>
  <c r="P92" i="20"/>
  <c r="P100" i="20"/>
  <c r="P17" i="20"/>
  <c r="P69" i="20"/>
  <c r="P77" i="20"/>
  <c r="P85" i="20"/>
  <c r="P93" i="20"/>
  <c r="P101" i="20"/>
  <c r="P109" i="20"/>
  <c r="P442" i="20"/>
  <c r="P70" i="20"/>
  <c r="P78" i="20"/>
  <c r="P86" i="20"/>
  <c r="P94" i="20"/>
  <c r="P102" i="20"/>
  <c r="P110" i="20"/>
  <c r="P118" i="20"/>
  <c r="P134" i="20"/>
  <c r="P142" i="20"/>
  <c r="P150" i="20"/>
  <c r="P166" i="20"/>
  <c r="P174" i="20"/>
  <c r="P182" i="20"/>
  <c r="P198" i="20"/>
  <c r="P206" i="20"/>
  <c r="P214" i="20"/>
  <c r="P230" i="20"/>
  <c r="P246" i="20"/>
  <c r="P262" i="20"/>
  <c r="P278" i="20"/>
  <c r="P294" i="20"/>
  <c r="P310" i="20"/>
  <c r="P18" i="20"/>
  <c r="P22" i="20"/>
  <c r="P26" i="20"/>
  <c r="P34" i="20"/>
  <c r="P42" i="20"/>
  <c r="P50" i="20"/>
  <c r="P58" i="20"/>
  <c r="P66" i="20"/>
  <c r="P72" i="20"/>
  <c r="P80" i="20"/>
  <c r="P88" i="20"/>
  <c r="P96" i="20"/>
  <c r="P104" i="20"/>
  <c r="L14" i="20"/>
  <c r="K14" i="20"/>
  <c r="P39" i="20"/>
  <c r="P153" i="20"/>
  <c r="P160" i="20"/>
  <c r="P179" i="20"/>
  <c r="P185" i="20"/>
  <c r="P192" i="20"/>
  <c r="P211" i="20"/>
  <c r="P217" i="20"/>
  <c r="P224" i="20"/>
  <c r="P243" i="20"/>
  <c r="P249" i="20"/>
  <c r="P256" i="20"/>
  <c r="P275" i="20"/>
  <c r="P281" i="20"/>
  <c r="P288" i="20"/>
  <c r="P307" i="20"/>
  <c r="P313" i="20"/>
  <c r="P320" i="20"/>
  <c r="P330" i="20"/>
  <c r="P339" i="20"/>
  <c r="P345" i="20"/>
  <c r="P352" i="20"/>
  <c r="P362" i="20"/>
  <c r="P371" i="20"/>
  <c r="P377" i="20"/>
  <c r="P384" i="20"/>
  <c r="P394" i="20"/>
  <c r="P403" i="20"/>
  <c r="P409" i="20"/>
  <c r="P416" i="20"/>
  <c r="P426" i="20"/>
  <c r="P435" i="20"/>
  <c r="P441" i="20"/>
  <c r="P448" i="20"/>
  <c r="P23" i="20"/>
  <c r="P31" i="20"/>
  <c r="P47" i="20"/>
  <c r="P55" i="20"/>
  <c r="P63" i="20"/>
  <c r="P116" i="20"/>
  <c r="P121" i="20"/>
  <c r="P128" i="20"/>
  <c r="P147" i="20"/>
  <c r="P126" i="20"/>
  <c r="P135" i="20"/>
  <c r="P141" i="20"/>
  <c r="P148" i="20"/>
  <c r="P158" i="20"/>
  <c r="P167" i="20"/>
  <c r="P173" i="20"/>
  <c r="P180" i="20"/>
  <c r="P190" i="20"/>
  <c r="P199" i="20"/>
  <c r="P205" i="20"/>
  <c r="P212" i="20"/>
  <c r="P222" i="20"/>
  <c r="P231" i="20"/>
  <c r="P237" i="20"/>
  <c r="P244" i="20"/>
  <c r="P254" i="20"/>
  <c r="P263" i="20"/>
  <c r="P269" i="20"/>
  <c r="P276" i="20"/>
  <c r="P286" i="20"/>
  <c r="P295" i="20"/>
  <c r="P301" i="20"/>
  <c r="P308" i="20"/>
  <c r="P318" i="20"/>
  <c r="P327" i="20"/>
  <c r="P333" i="20"/>
  <c r="P340" i="20"/>
  <c r="P350" i="20"/>
  <c r="P359" i="20"/>
  <c r="P365" i="20"/>
  <c r="P372" i="20"/>
  <c r="P382" i="20"/>
  <c r="P391" i="20"/>
  <c r="P397" i="20"/>
  <c r="P404" i="20"/>
  <c r="P414" i="20"/>
  <c r="P423" i="20"/>
  <c r="P429" i="20"/>
  <c r="P436" i="20"/>
  <c r="P446" i="20"/>
  <c r="P21" i="20"/>
  <c r="P29" i="20"/>
  <c r="P37" i="20"/>
  <c r="P45" i="20"/>
  <c r="P53" i="20"/>
  <c r="P61" i="20"/>
  <c r="P117" i="20"/>
  <c r="P123" i="20"/>
  <c r="P129" i="20"/>
  <c r="P136" i="20"/>
  <c r="P146" i="20"/>
  <c r="P155" i="20"/>
  <c r="P161" i="20"/>
  <c r="P168" i="20"/>
  <c r="P178" i="20"/>
  <c r="P187" i="20"/>
  <c r="P193" i="20"/>
  <c r="P200" i="20"/>
  <c r="P210" i="20"/>
  <c r="P219" i="20"/>
  <c r="P225" i="20"/>
  <c r="P232" i="20"/>
  <c r="P242" i="20"/>
  <c r="P251" i="20"/>
  <c r="P257" i="20"/>
  <c r="P264" i="20"/>
  <c r="P274" i="20"/>
  <c r="P283" i="20"/>
  <c r="P289" i="20"/>
  <c r="P296" i="20"/>
  <c r="P306" i="20"/>
  <c r="P315" i="20"/>
  <c r="P321" i="20"/>
  <c r="P328" i="20"/>
  <c r="P338" i="20"/>
  <c r="P347" i="20"/>
  <c r="P353" i="20"/>
  <c r="P360" i="20"/>
  <c r="P370" i="20"/>
  <c r="P379" i="20"/>
  <c r="P385" i="20"/>
  <c r="P392" i="20"/>
  <c r="P402" i="20"/>
  <c r="P411" i="20"/>
  <c r="P417" i="20"/>
  <c r="P424" i="20"/>
  <c r="P434" i="20"/>
  <c r="P443" i="20"/>
  <c r="P449" i="20"/>
  <c r="P71" i="20"/>
  <c r="P75" i="20"/>
  <c r="P79" i="20"/>
  <c r="P83" i="20"/>
  <c r="P87" i="20"/>
  <c r="P91" i="20"/>
  <c r="P95" i="20"/>
  <c r="P99" i="20"/>
  <c r="P103" i="20"/>
  <c r="P107" i="20"/>
  <c r="P111" i="20"/>
  <c r="P115" i="20"/>
  <c r="P124" i="20"/>
  <c r="P143" i="20"/>
  <c r="P149" i="20"/>
  <c r="P156" i="20"/>
  <c r="P175" i="20"/>
  <c r="P181" i="20"/>
  <c r="P188" i="20"/>
  <c r="P207" i="20"/>
  <c r="P213" i="20"/>
  <c r="P220" i="20"/>
  <c r="P239" i="20"/>
  <c r="P245" i="20"/>
  <c r="P252" i="20"/>
  <c r="P271" i="20"/>
  <c r="P277" i="20"/>
  <c r="P284" i="20"/>
  <c r="P303" i="20"/>
  <c r="P309" i="20"/>
  <c r="P316" i="20"/>
  <c r="P326" i="20"/>
  <c r="P335" i="20"/>
  <c r="P341" i="20"/>
  <c r="P348" i="20"/>
  <c r="P358" i="20"/>
  <c r="P367" i="20"/>
  <c r="P373" i="20"/>
  <c r="P380" i="20"/>
  <c r="P390" i="20"/>
  <c r="P399" i="20"/>
  <c r="P405" i="20"/>
  <c r="P412" i="20"/>
  <c r="P422" i="20"/>
  <c r="P431" i="20"/>
  <c r="P437" i="20"/>
  <c r="P444" i="20"/>
  <c r="J14" i="20"/>
  <c r="P122" i="20"/>
  <c r="P131" i="20"/>
  <c r="P137" i="20"/>
  <c r="P144" i="20"/>
  <c r="P154" i="20"/>
  <c r="P163" i="20"/>
  <c r="P169" i="20"/>
  <c r="P176" i="20"/>
  <c r="P186" i="20"/>
  <c r="P195" i="20"/>
  <c r="P201" i="20"/>
  <c r="P208" i="20"/>
  <c r="P227" i="20"/>
  <c r="P233" i="20"/>
  <c r="P240" i="20"/>
  <c r="P259" i="20"/>
  <c r="P265" i="20"/>
  <c r="P272" i="20"/>
  <c r="P291" i="20"/>
  <c r="P297" i="20"/>
  <c r="P304" i="20"/>
  <c r="P323" i="20"/>
  <c r="P329" i="20"/>
  <c r="P336" i="20"/>
  <c r="P346" i="20"/>
  <c r="P355" i="20"/>
  <c r="P361" i="20"/>
  <c r="P368" i="20"/>
  <c r="P378" i="20"/>
  <c r="P387" i="20"/>
  <c r="P393" i="20"/>
  <c r="P400" i="20"/>
  <c r="P410" i="20"/>
  <c r="P419" i="20"/>
  <c r="P425" i="20"/>
  <c r="P432" i="20"/>
  <c r="P451" i="20"/>
  <c r="P30" i="20"/>
  <c r="P38" i="20"/>
  <c r="P46" i="20"/>
  <c r="P54" i="20"/>
  <c r="P62" i="20"/>
  <c r="P108" i="20"/>
  <c r="P112" i="20"/>
  <c r="P119" i="20"/>
  <c r="P125" i="20"/>
  <c r="P132" i="20"/>
  <c r="P151" i="20"/>
  <c r="P157" i="20"/>
  <c r="P164" i="20"/>
  <c r="P183" i="20"/>
  <c r="P189" i="20"/>
  <c r="P196" i="20"/>
  <c r="P215" i="20"/>
  <c r="P221" i="20"/>
  <c r="P228" i="20"/>
  <c r="P238" i="20"/>
  <c r="P247" i="20"/>
  <c r="P253" i="20"/>
  <c r="P260" i="20"/>
  <c r="P270" i="20"/>
  <c r="P279" i="20"/>
  <c r="P285" i="20"/>
  <c r="P292" i="20"/>
  <c r="P311" i="20"/>
  <c r="P317" i="20"/>
  <c r="P324" i="20"/>
  <c r="P334" i="20"/>
  <c r="P343" i="20"/>
  <c r="P349" i="20"/>
  <c r="P356" i="20"/>
  <c r="P366" i="20"/>
  <c r="P375" i="20"/>
  <c r="P381" i="20"/>
  <c r="P388" i="20"/>
  <c r="P398" i="20"/>
  <c r="P407" i="20"/>
  <c r="P413" i="20"/>
  <c r="P420" i="20"/>
  <c r="P430" i="20"/>
  <c r="P439" i="20"/>
  <c r="P445" i="20"/>
  <c r="P452" i="20"/>
  <c r="P33" i="20"/>
  <c r="P41" i="20"/>
  <c r="P49" i="20"/>
  <c r="P57" i="20"/>
  <c r="P65" i="20"/>
  <c r="P120" i="20"/>
  <c r="P139" i="20"/>
  <c r="P145" i="20"/>
  <c r="P152" i="20"/>
  <c r="P171" i="20"/>
  <c r="P177" i="20"/>
  <c r="P184" i="20"/>
  <c r="P203" i="20"/>
  <c r="P209" i="20"/>
  <c r="P216" i="20"/>
  <c r="P235" i="20"/>
  <c r="P241" i="20"/>
  <c r="P248" i="20"/>
  <c r="P267" i="20"/>
  <c r="P273" i="20"/>
  <c r="P280" i="20"/>
  <c r="P299" i="20"/>
  <c r="P305" i="20"/>
  <c r="P312" i="20"/>
  <c r="P322" i="20"/>
  <c r="P331" i="20"/>
  <c r="P337" i="20"/>
  <c r="P344" i="20"/>
  <c r="P354" i="20"/>
  <c r="P363" i="20"/>
  <c r="P369" i="20"/>
  <c r="P376" i="20"/>
  <c r="P386" i="20"/>
  <c r="P395" i="20"/>
  <c r="P401" i="20"/>
  <c r="P408" i="20"/>
  <c r="P427" i="20"/>
  <c r="P433" i="20"/>
  <c r="P440" i="20"/>
  <c r="P453" i="20"/>
  <c r="P450" i="20"/>
  <c r="P127" i="20"/>
  <c r="P133" i="20"/>
  <c r="P140" i="20"/>
  <c r="P159" i="20"/>
  <c r="P165" i="20"/>
  <c r="P172" i="20"/>
  <c r="P191" i="20"/>
  <c r="P197" i="20"/>
  <c r="P204" i="20"/>
  <c r="P223" i="20"/>
  <c r="P229" i="20"/>
  <c r="P236" i="20"/>
  <c r="P255" i="20"/>
  <c r="P261" i="20"/>
  <c r="P268" i="20"/>
  <c r="P287" i="20"/>
  <c r="P293" i="20"/>
  <c r="P300" i="20"/>
  <c r="P319" i="20"/>
  <c r="P325" i="20"/>
  <c r="P332" i="20"/>
  <c r="P342" i="20"/>
  <c r="P351" i="20"/>
  <c r="P357" i="20"/>
  <c r="P364" i="20"/>
  <c r="P374" i="20"/>
  <c r="P383" i="20"/>
  <c r="P389" i="20"/>
  <c r="P396" i="20"/>
  <c r="P406" i="20"/>
  <c r="P415" i="20"/>
  <c r="P421" i="20"/>
  <c r="P428" i="20"/>
  <c r="P438" i="20"/>
  <c r="P447" i="20"/>
  <c r="P454" i="20"/>
  <c r="X66" i="20" l="1"/>
  <c r="X65" i="20"/>
  <c r="X57" i="20"/>
  <c r="X49" i="20"/>
  <c r="X41" i="20"/>
  <c r="X25" i="20"/>
  <c r="X17" i="20"/>
  <c r="W61" i="20"/>
  <c r="W53" i="20"/>
  <c r="W45" i="20"/>
  <c r="W37" i="20"/>
  <c r="W29" i="20"/>
  <c r="W21" i="20"/>
  <c r="W28" i="20"/>
  <c r="W20" i="20"/>
  <c r="W43" i="20"/>
  <c r="W27" i="20"/>
  <c r="W30" i="20"/>
  <c r="X64" i="20"/>
  <c r="X56" i="20"/>
  <c r="X48" i="20"/>
  <c r="X40" i="20"/>
  <c r="X32" i="20"/>
  <c r="X24" i="20"/>
  <c r="X16" i="20"/>
  <c r="W60" i="20"/>
  <c r="W52" i="20"/>
  <c r="W44" i="20"/>
  <c r="W36" i="20"/>
  <c r="W51" i="20"/>
  <c r="W19" i="20"/>
  <c r="X63" i="20"/>
  <c r="X55" i="20"/>
  <c r="X47" i="20"/>
  <c r="X39" i="20"/>
  <c r="X31" i="20"/>
  <c r="X23" i="20"/>
  <c r="X15" i="20"/>
  <c r="W59" i="20"/>
  <c r="W35" i="20"/>
  <c r="X62" i="20"/>
  <c r="X54" i="20"/>
  <c r="X46" i="20"/>
  <c r="X38" i="20"/>
  <c r="X30" i="20"/>
  <c r="X22" i="20"/>
  <c r="W66" i="20"/>
  <c r="W58" i="20"/>
  <c r="W50" i="20"/>
  <c r="W42" i="20"/>
  <c r="W34" i="20"/>
  <c r="W26" i="20"/>
  <c r="W18" i="20"/>
  <c r="W31" i="20"/>
  <c r="W15" i="20"/>
  <c r="X34" i="20"/>
  <c r="W54" i="20"/>
  <c r="X61" i="20"/>
  <c r="X53" i="20"/>
  <c r="X45" i="20"/>
  <c r="X37" i="20"/>
  <c r="X29" i="20"/>
  <c r="X21" i="20"/>
  <c r="W65" i="20"/>
  <c r="W57" i="20"/>
  <c r="W49" i="20"/>
  <c r="W41" i="20"/>
  <c r="W33" i="20"/>
  <c r="W25" i="20"/>
  <c r="W17" i="20"/>
  <c r="W16" i="20"/>
  <c r="W55" i="20"/>
  <c r="W23" i="20"/>
  <c r="X42" i="20"/>
  <c r="W62" i="20"/>
  <c r="W46" i="20"/>
  <c r="X60" i="20"/>
  <c r="X52" i="20"/>
  <c r="X44" i="20"/>
  <c r="X36" i="20"/>
  <c r="X28" i="20"/>
  <c r="X20" i="20"/>
  <c r="W64" i="20"/>
  <c r="W56" i="20"/>
  <c r="W48" i="20"/>
  <c r="W40" i="20"/>
  <c r="W32" i="20"/>
  <c r="W24" i="20"/>
  <c r="W63" i="20"/>
  <c r="W39" i="20"/>
  <c r="X50" i="20"/>
  <c r="X26" i="20"/>
  <c r="W38" i="20"/>
  <c r="X59" i="20"/>
  <c r="X51" i="20"/>
  <c r="X43" i="20"/>
  <c r="X35" i="20"/>
  <c r="X27" i="20"/>
  <c r="X19" i="20"/>
  <c r="W47" i="20"/>
  <c r="X58" i="20"/>
  <c r="X18" i="20"/>
  <c r="W22" i="20"/>
  <c r="V66" i="20"/>
  <c r="V58" i="20"/>
  <c r="V50" i="20"/>
  <c r="V42" i="20"/>
  <c r="V34" i="20"/>
  <c r="V26" i="20"/>
  <c r="V18" i="20"/>
  <c r="U62" i="20"/>
  <c r="U54" i="20"/>
  <c r="U46" i="20"/>
  <c r="U38" i="20"/>
  <c r="U30" i="20"/>
  <c r="U22" i="20"/>
  <c r="T66" i="20"/>
  <c r="T58" i="20"/>
  <c r="T50" i="20"/>
  <c r="T42" i="20"/>
  <c r="V65" i="20"/>
  <c r="V57" i="20"/>
  <c r="V49" i="20"/>
  <c r="V41" i="20"/>
  <c r="V33" i="20"/>
  <c r="V25" i="20"/>
  <c r="V17" i="20"/>
  <c r="U61" i="20"/>
  <c r="U53" i="20"/>
  <c r="U45" i="20"/>
  <c r="U37" i="20"/>
  <c r="U29" i="20"/>
  <c r="U21" i="20"/>
  <c r="T65" i="20"/>
  <c r="T57" i="20"/>
  <c r="T49" i="20"/>
  <c r="T41" i="20"/>
  <c r="T33" i="20"/>
  <c r="T25" i="20"/>
  <c r="T17" i="20"/>
  <c r="V64" i="20"/>
  <c r="V56" i="20"/>
  <c r="V48" i="20"/>
  <c r="V40" i="20"/>
  <c r="V32" i="20"/>
  <c r="V24" i="20"/>
  <c r="V16" i="20"/>
  <c r="U60" i="20"/>
  <c r="U52" i="20"/>
  <c r="U44" i="20"/>
  <c r="U36" i="20"/>
  <c r="U28" i="20"/>
  <c r="U20" i="20"/>
  <c r="T64" i="20"/>
  <c r="T56" i="20"/>
  <c r="T48" i="20"/>
  <c r="T40" i="20"/>
  <c r="T32" i="20"/>
  <c r="V63" i="20"/>
  <c r="V55" i="20"/>
  <c r="V47" i="20"/>
  <c r="V39" i="20"/>
  <c r="V31" i="20"/>
  <c r="V23" i="20"/>
  <c r="V15" i="20"/>
  <c r="U59" i="20"/>
  <c r="U51" i="20"/>
  <c r="U43" i="20"/>
  <c r="U35" i="20"/>
  <c r="U27" i="20"/>
  <c r="U19" i="20"/>
  <c r="T63" i="20"/>
  <c r="T55" i="20"/>
  <c r="T47" i="20"/>
  <c r="T39" i="20"/>
  <c r="T31" i="20"/>
  <c r="T23" i="20"/>
  <c r="T15" i="20"/>
  <c r="T20" i="20"/>
  <c r="V35" i="20"/>
  <c r="U63" i="20"/>
  <c r="U31" i="20"/>
  <c r="T59" i="20"/>
  <c r="T35" i="20"/>
  <c r="T26" i="20"/>
  <c r="V62" i="20"/>
  <c r="V54" i="20"/>
  <c r="V46" i="20"/>
  <c r="V38" i="20"/>
  <c r="V30" i="20"/>
  <c r="V22" i="20"/>
  <c r="U66" i="20"/>
  <c r="U58" i="20"/>
  <c r="U50" i="20"/>
  <c r="U42" i="20"/>
  <c r="U34" i="20"/>
  <c r="U26" i="20"/>
  <c r="U18" i="20"/>
  <c r="T62" i="20"/>
  <c r="T54" i="20"/>
  <c r="T46" i="20"/>
  <c r="T38" i="20"/>
  <c r="T30" i="20"/>
  <c r="T22" i="20"/>
  <c r="T52" i="20"/>
  <c r="T28" i="20"/>
  <c r="V51" i="20"/>
  <c r="V19" i="20"/>
  <c r="U39" i="20"/>
  <c r="U15" i="20"/>
  <c r="T43" i="20"/>
  <c r="T34" i="20"/>
  <c r="T16" i="20"/>
  <c r="V61" i="20"/>
  <c r="V53" i="20"/>
  <c r="V45" i="20"/>
  <c r="V37" i="20"/>
  <c r="V29" i="20"/>
  <c r="V21" i="20"/>
  <c r="U65" i="20"/>
  <c r="U57" i="20"/>
  <c r="U49" i="20"/>
  <c r="U41" i="20"/>
  <c r="U33" i="20"/>
  <c r="U25" i="20"/>
  <c r="U17" i="20"/>
  <c r="T61" i="20"/>
  <c r="T53" i="20"/>
  <c r="T45" i="20"/>
  <c r="T37" i="20"/>
  <c r="T29" i="20"/>
  <c r="T21" i="20"/>
  <c r="T60" i="20"/>
  <c r="T44" i="20"/>
  <c r="V59" i="20"/>
  <c r="V43" i="20"/>
  <c r="U47" i="20"/>
  <c r="T51" i="20"/>
  <c r="T19" i="20"/>
  <c r="T18" i="20"/>
  <c r="V60" i="20"/>
  <c r="V52" i="20"/>
  <c r="V44" i="20"/>
  <c r="V36" i="20"/>
  <c r="V28" i="20"/>
  <c r="V20" i="20"/>
  <c r="U64" i="20"/>
  <c r="U56" i="20"/>
  <c r="U48" i="20"/>
  <c r="U40" i="20"/>
  <c r="U32" i="20"/>
  <c r="U24" i="20"/>
  <c r="U16" i="20"/>
  <c r="T36" i="20"/>
  <c r="V27" i="20"/>
  <c r="U55" i="20"/>
  <c r="U23" i="20"/>
  <c r="T27" i="20"/>
  <c r="T24" i="20"/>
  <c r="C13" i="20" l="1"/>
</calcChain>
</file>

<file path=xl/sharedStrings.xml><?xml version="1.0" encoding="utf-8"?>
<sst xmlns="http://schemas.openxmlformats.org/spreadsheetml/2006/main" count="791" uniqueCount="128">
  <si>
    <t>年</t>
    <rPh sb="0" eb="1">
      <t>ネン</t>
    </rPh>
    <phoneticPr fontId="3"/>
  </si>
  <si>
    <t>～</t>
    <phoneticPr fontId="3"/>
  </si>
  <si>
    <t>所属</t>
    <rPh sb="0" eb="2">
      <t>ショゾク</t>
    </rPh>
    <phoneticPr fontId="3"/>
  </si>
  <si>
    <t>番号</t>
    <rPh sb="0" eb="2">
      <t>バンゴウ</t>
    </rPh>
    <phoneticPr fontId="3"/>
  </si>
  <si>
    <t>小学生</t>
    <rPh sb="0" eb="3">
      <t>ショウガクセイ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</si>
  <si>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</si>
  <si>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</si>
  <si>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特別支援学校生</t>
    <rPh sb="0" eb="2">
      <t>トクベツ</t>
    </rPh>
    <rPh sb="2" eb="4">
      <t>シエン</t>
    </rPh>
    <rPh sb="4" eb="7">
      <t>ガッコウセイ</t>
    </rPh>
    <phoneticPr fontId="2"/>
  </si>
  <si>
    <t>その他の学生</t>
    <rPh sb="2" eb="3">
      <t>タ</t>
    </rPh>
    <rPh sb="4" eb="6">
      <t>ガクセイ</t>
    </rPh>
    <phoneticPr fontId="2"/>
  </si>
  <si>
    <t>指導員・関係者</t>
    <rPh sb="0" eb="3">
      <t>シドウイン</t>
    </rPh>
    <rPh sb="4" eb="7">
      <t>カンケイシャ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</si>
  <si>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</si>
  <si>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</si>
  <si>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日</t>
    <rPh sb="0" eb="1">
      <t>ニチ</t>
    </rPh>
    <phoneticPr fontId="3"/>
  </si>
  <si>
    <t>T</t>
    <phoneticPr fontId="2"/>
  </si>
  <si>
    <t>2.キャンプセンター</t>
    <phoneticPr fontId="2"/>
  </si>
  <si>
    <t>指導員・関係者</t>
    <phoneticPr fontId="2"/>
  </si>
  <si>
    <t>女</t>
    <rPh sb="0" eb="1">
      <t>オンナ</t>
    </rPh>
    <phoneticPr fontId="2"/>
  </si>
  <si>
    <t>S</t>
    <phoneticPr fontId="2"/>
  </si>
  <si>
    <t>男</t>
    <rPh sb="0" eb="1">
      <t>オトコ</t>
    </rPh>
    <phoneticPr fontId="2"/>
  </si>
  <si>
    <t>R</t>
    <phoneticPr fontId="2"/>
  </si>
  <si>
    <t>1.宿泊棟</t>
    <rPh sb="2" eb="5">
      <t>シュクハクトウ</t>
    </rPh>
    <phoneticPr fontId="2"/>
  </si>
  <si>
    <t>Q</t>
    <phoneticPr fontId="2"/>
  </si>
  <si>
    <t>社会人３０歳以上</t>
    <phoneticPr fontId="2"/>
  </si>
  <si>
    <t>社会人２９歳以下</t>
  </si>
  <si>
    <t>専修・専門学生</t>
  </si>
  <si>
    <t>N</t>
    <phoneticPr fontId="2"/>
  </si>
  <si>
    <t>M</t>
    <phoneticPr fontId="2"/>
  </si>
  <si>
    <t>短大・高専・大学生</t>
  </si>
  <si>
    <t>L</t>
    <phoneticPr fontId="2"/>
  </si>
  <si>
    <t>その他の学生</t>
  </si>
  <si>
    <t>K</t>
    <phoneticPr fontId="2"/>
  </si>
  <si>
    <t>J</t>
    <phoneticPr fontId="2"/>
  </si>
  <si>
    <t>I</t>
    <phoneticPr fontId="2"/>
  </si>
  <si>
    <t>特別支援学校生</t>
  </si>
  <si>
    <t>中等教育学生</t>
  </si>
  <si>
    <t>H</t>
    <phoneticPr fontId="2"/>
  </si>
  <si>
    <t>幼児（年少以上）</t>
    <rPh sb="0" eb="2">
      <t>ヨウジ</t>
    </rPh>
    <rPh sb="3" eb="5">
      <t>ネンショウ</t>
    </rPh>
    <rPh sb="5" eb="7">
      <t>イジョウ</t>
    </rPh>
    <phoneticPr fontId="2"/>
  </si>
  <si>
    <t>G</t>
    <phoneticPr fontId="2"/>
  </si>
  <si>
    <t>F</t>
    <phoneticPr fontId="2"/>
  </si>
  <si>
    <t>E</t>
    <phoneticPr fontId="2"/>
  </si>
  <si>
    <t>D</t>
    <phoneticPr fontId="2"/>
  </si>
  <si>
    <t>幼児（年少未満）</t>
    <rPh sb="0" eb="2">
      <t>ヨウジ</t>
    </rPh>
    <rPh sb="3" eb="7">
      <t>ネンショウミマン</t>
    </rPh>
    <phoneticPr fontId="2"/>
  </si>
  <si>
    <t>C</t>
    <phoneticPr fontId="2"/>
  </si>
  <si>
    <t>B</t>
    <phoneticPr fontId="2"/>
  </si>
  <si>
    <t>A</t>
    <phoneticPr fontId="2"/>
  </si>
  <si>
    <t>1.宿泊棟
2.キャンプセンター
3.日帰り</t>
    <rPh sb="2" eb="5">
      <t>シュクハクトウ</t>
    </rPh>
    <rPh sb="19" eb="21">
      <t>ヒガエ</t>
    </rPh>
    <phoneticPr fontId="3"/>
  </si>
  <si>
    <t>年齢
（学年）</t>
    <rPh sb="0" eb="2">
      <t>ネンレイ</t>
    </rPh>
    <rPh sb="4" eb="6">
      <t>ガクネン</t>
    </rPh>
    <phoneticPr fontId="3"/>
  </si>
  <si>
    <t>性別</t>
    <rPh sb="0" eb="2">
      <t>セイベツ</t>
    </rPh>
    <phoneticPr fontId="2"/>
  </si>
  <si>
    <t>属性</t>
    <rPh sb="0" eb="2">
      <t>ゾクセイ</t>
    </rPh>
    <phoneticPr fontId="2"/>
  </si>
  <si>
    <t>宿泊場所</t>
    <rPh sb="0" eb="2">
      <t>シュクハク</t>
    </rPh>
    <rPh sb="2" eb="4">
      <t>バショ</t>
    </rPh>
    <phoneticPr fontId="2"/>
  </si>
  <si>
    <t>所属</t>
    <rPh sb="0" eb="2">
      <t>ショゾク</t>
    </rPh>
    <phoneticPr fontId="2"/>
  </si>
  <si>
    <t>利用団体名</t>
    <rPh sb="0" eb="2">
      <t>リヨウ</t>
    </rPh>
    <rPh sb="2" eb="5">
      <t>ダンタイメイ</t>
    </rPh>
    <phoneticPr fontId="2"/>
  </si>
  <si>
    <t>社会人３０歳以上</t>
    <rPh sb="0" eb="3">
      <t>シャカイジン</t>
    </rPh>
    <rPh sb="5" eb="6">
      <t>サイ</t>
    </rPh>
    <rPh sb="6" eb="8">
      <t>イジョウ</t>
    </rPh>
    <phoneticPr fontId="2"/>
  </si>
  <si>
    <t>社会人２９歳以下</t>
    <rPh sb="0" eb="3">
      <t>シャカイジン</t>
    </rPh>
    <rPh sb="5" eb="6">
      <t>サイ</t>
    </rPh>
    <rPh sb="6" eb="8">
      <t>イカ</t>
    </rPh>
    <phoneticPr fontId="2"/>
  </si>
  <si>
    <t>日別利用者数</t>
    <rPh sb="0" eb="1">
      <t>ヒ</t>
    </rPh>
    <rPh sb="1" eb="2">
      <t>ベツ</t>
    </rPh>
    <rPh sb="2" eb="5">
      <t>リヨウシャ</t>
    </rPh>
    <rPh sb="5" eb="6">
      <t>スウ</t>
    </rPh>
    <phoneticPr fontId="2"/>
  </si>
  <si>
    <t>専修・専門学生</t>
    <rPh sb="0" eb="2">
      <t>センシュウ</t>
    </rPh>
    <rPh sb="3" eb="5">
      <t>センモン</t>
    </rPh>
    <rPh sb="5" eb="7">
      <t>ガクセイ</t>
    </rPh>
    <phoneticPr fontId="2"/>
  </si>
  <si>
    <t>短大・高専・大学生</t>
    <rPh sb="0" eb="2">
      <t>タンダイ</t>
    </rPh>
    <rPh sb="3" eb="5">
      <t>コウセン</t>
    </rPh>
    <rPh sb="6" eb="9">
      <t>ダイガクセイ</t>
    </rPh>
    <phoneticPr fontId="2"/>
  </si>
  <si>
    <t>大人</t>
    <rPh sb="0" eb="2">
      <t>オトナ</t>
    </rPh>
    <phoneticPr fontId="2"/>
  </si>
  <si>
    <t>月</t>
    <rPh sb="0" eb="1">
      <t>ガツ</t>
    </rPh>
    <phoneticPr fontId="3"/>
  </si>
  <si>
    <t>・・・大学・短大等</t>
    <rPh sb="3" eb="5">
      <t>ダイガク</t>
    </rPh>
    <rPh sb="6" eb="8">
      <t>タンダイ</t>
    </rPh>
    <rPh sb="8" eb="9">
      <t>トウ</t>
    </rPh>
    <phoneticPr fontId="2"/>
  </si>
  <si>
    <t>学生</t>
    <rPh sb="0" eb="2">
      <t>ガクセイ</t>
    </rPh>
    <phoneticPr fontId="2"/>
  </si>
  <si>
    <t>・・・当該年度小学生～高校生</t>
    <rPh sb="3" eb="5">
      <t>トウガイ</t>
    </rPh>
    <rPh sb="5" eb="7">
      <t>ネンド</t>
    </rPh>
    <rPh sb="7" eb="10">
      <t>ショウガクセイ</t>
    </rPh>
    <rPh sb="11" eb="14">
      <t>コウコウセイ</t>
    </rPh>
    <phoneticPr fontId="2"/>
  </si>
  <si>
    <t>子供</t>
    <rPh sb="0" eb="2">
      <t>コドモ</t>
    </rPh>
    <phoneticPr fontId="2"/>
  </si>
  <si>
    <t>中等教育学生</t>
    <rPh sb="0" eb="2">
      <t>チュウトウ</t>
    </rPh>
    <rPh sb="2" eb="4">
      <t>キョウイク</t>
    </rPh>
    <rPh sb="4" eb="6">
      <t>ガクセイ</t>
    </rPh>
    <phoneticPr fontId="2"/>
  </si>
  <si>
    <t>・・・当該年度年少以上</t>
    <rPh sb="3" eb="5">
      <t>トウガイ</t>
    </rPh>
    <rPh sb="5" eb="7">
      <t>ネンド</t>
    </rPh>
    <rPh sb="7" eb="9">
      <t>ネンショウ</t>
    </rPh>
    <rPh sb="9" eb="11">
      <t>イジョウ</t>
    </rPh>
    <phoneticPr fontId="2"/>
  </si>
  <si>
    <t>・・・当該年度年少未満</t>
    <rPh sb="3" eb="5">
      <t>トウガイ</t>
    </rPh>
    <rPh sb="5" eb="7">
      <t>ネンド</t>
    </rPh>
    <rPh sb="7" eb="9">
      <t>ネンショウ</t>
    </rPh>
    <rPh sb="9" eb="11">
      <t>ミマン</t>
    </rPh>
    <phoneticPr fontId="2"/>
  </si>
  <si>
    <t>幼児（年少未満）</t>
    <rPh sb="0" eb="2">
      <t>ヨウジ</t>
    </rPh>
    <rPh sb="3" eb="5">
      <t>ネンショウ</t>
    </rPh>
    <rPh sb="5" eb="7">
      <t>ミマン</t>
    </rPh>
    <phoneticPr fontId="2"/>
  </si>
  <si>
    <t>キャンプセンター</t>
    <phoneticPr fontId="2"/>
  </si>
  <si>
    <t>宿泊棟</t>
    <rPh sb="0" eb="3">
      <t>シュクハクトウ</t>
    </rPh>
    <phoneticPr fontId="2"/>
  </si>
  <si>
    <t>女性</t>
    <rPh sb="0" eb="2">
      <t>ジョセイ</t>
    </rPh>
    <phoneticPr fontId="15"/>
  </si>
  <si>
    <t>男性</t>
    <rPh sb="0" eb="2">
      <t>ダンセイ</t>
    </rPh>
    <phoneticPr fontId="15"/>
  </si>
  <si>
    <t>3.日帰り</t>
    <rPh sb="2" eb="4">
      <t>ヒガエ</t>
    </rPh>
    <phoneticPr fontId="2"/>
  </si>
  <si>
    <t>減免</t>
    <rPh sb="0" eb="2">
      <t>ゲンメン</t>
    </rPh>
    <phoneticPr fontId="2"/>
  </si>
  <si>
    <t>宿泊棟</t>
    <rPh sb="0" eb="3">
      <t>シュクハクトウ</t>
    </rPh>
    <phoneticPr fontId="15"/>
  </si>
  <si>
    <r>
      <t>利用者人数</t>
    </r>
    <r>
      <rPr>
        <sz val="6"/>
        <color rgb="FFFF0000"/>
        <rFont val="ＭＳ Ｐゴシック"/>
        <family val="3"/>
        <charset val="128"/>
        <scheme val="minor"/>
      </rPr>
      <t>※</t>
    </r>
    <rPh sb="0" eb="3">
      <t>リヨウシャ</t>
    </rPh>
    <rPh sb="3" eb="5">
      <t>ニンズウ</t>
    </rPh>
    <phoneticPr fontId="2"/>
  </si>
  <si>
    <r>
      <t>利用期間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リヨウ</t>
    </rPh>
    <rPh sb="2" eb="4">
      <t>キカン</t>
    </rPh>
    <phoneticPr fontId="2"/>
  </si>
  <si>
    <t>※日付・人数・属性は自動で反映されます。</t>
    <rPh sb="1" eb="3">
      <t>ヒヅケ</t>
    </rPh>
    <rPh sb="4" eb="6">
      <t>ニンズウ</t>
    </rPh>
    <rPh sb="7" eb="9">
      <t>ゾクセイ</t>
    </rPh>
    <rPh sb="10" eb="12">
      <t>ジドウ</t>
    </rPh>
    <rPh sb="13" eb="15">
      <t>ハンエイ</t>
    </rPh>
    <phoneticPr fontId="2"/>
  </si>
  <si>
    <t>氏名</t>
    <rPh sb="0" eb="2">
      <t>シメイ</t>
    </rPh>
    <phoneticPr fontId="2"/>
  </si>
  <si>
    <t>減免
申請</t>
    <rPh sb="0" eb="2">
      <t>ゲンメン</t>
    </rPh>
    <rPh sb="3" eb="5">
      <t>シンセイ</t>
    </rPh>
    <phoneticPr fontId="2"/>
  </si>
  <si>
    <t>備考欄</t>
    <rPh sb="0" eb="3">
      <t>ビコウラン</t>
    </rPh>
    <phoneticPr fontId="2"/>
  </si>
  <si>
    <r>
      <t xml:space="preserve">属性
</t>
    </r>
    <r>
      <rPr>
        <b/>
        <sz val="9"/>
        <color rgb="FFFF0000"/>
        <rFont val="ＭＳ Ｐゴシック"/>
        <family val="3"/>
        <charset val="128"/>
        <scheme val="minor"/>
      </rPr>
      <t>※</t>
    </r>
    <rPh sb="0" eb="2">
      <t>ゾクセイ</t>
    </rPh>
    <phoneticPr fontId="2"/>
  </si>
  <si>
    <t>U</t>
    <phoneticPr fontId="2"/>
  </si>
  <si>
    <t>V</t>
    <phoneticPr fontId="2"/>
  </si>
  <si>
    <t>W</t>
    <phoneticPr fontId="2"/>
  </si>
  <si>
    <t>X</t>
    <phoneticPr fontId="2"/>
  </si>
  <si>
    <t>Y</t>
    <phoneticPr fontId="2"/>
  </si>
  <si>
    <t>Z</t>
    <phoneticPr fontId="2"/>
  </si>
  <si>
    <t>AB</t>
    <phoneticPr fontId="2"/>
  </si>
  <si>
    <t>AA</t>
    <phoneticPr fontId="2"/>
  </si>
  <si>
    <t>AC</t>
    <phoneticPr fontId="2"/>
  </si>
  <si>
    <t>AD</t>
    <phoneticPr fontId="2"/>
  </si>
  <si>
    <t>AE</t>
    <phoneticPr fontId="2"/>
  </si>
  <si>
    <t>AF</t>
    <phoneticPr fontId="2"/>
  </si>
  <si>
    <t>AG</t>
    <phoneticPr fontId="2"/>
  </si>
  <si>
    <t>AH</t>
    <phoneticPr fontId="2"/>
  </si>
  <si>
    <t>AI</t>
    <phoneticPr fontId="2"/>
  </si>
  <si>
    <t>AJ</t>
    <phoneticPr fontId="2"/>
  </si>
  <si>
    <t>AK</t>
    <phoneticPr fontId="2"/>
  </si>
  <si>
    <t>AL</t>
    <phoneticPr fontId="2"/>
  </si>
  <si>
    <t>AM</t>
    <phoneticPr fontId="2"/>
  </si>
  <si>
    <t>AN</t>
    <phoneticPr fontId="2"/>
  </si>
  <si>
    <t>AO</t>
    <phoneticPr fontId="2"/>
  </si>
  <si>
    <t>AP</t>
    <phoneticPr fontId="2"/>
  </si>
  <si>
    <t>AQ</t>
    <phoneticPr fontId="2"/>
  </si>
  <si>
    <t>AR</t>
    <phoneticPr fontId="2"/>
  </si>
  <si>
    <t>AS</t>
    <phoneticPr fontId="2"/>
  </si>
  <si>
    <t>AT</t>
    <phoneticPr fontId="2"/>
  </si>
  <si>
    <t>AU</t>
    <phoneticPr fontId="2"/>
  </si>
  <si>
    <t>AV</t>
    <phoneticPr fontId="2"/>
  </si>
  <si>
    <t>AW</t>
    <phoneticPr fontId="2"/>
  </si>
  <si>
    <t>AX</t>
    <phoneticPr fontId="2"/>
  </si>
  <si>
    <t>AY</t>
    <phoneticPr fontId="2"/>
  </si>
  <si>
    <t>AZ</t>
    <phoneticPr fontId="2"/>
  </si>
  <si>
    <t>O</t>
    <phoneticPr fontId="2"/>
  </si>
  <si>
    <t>P</t>
    <phoneticPr fontId="2"/>
  </si>
  <si>
    <t>1泊目</t>
    <rPh sb="1" eb="3">
      <t>ハクメ</t>
    </rPh>
    <phoneticPr fontId="2"/>
  </si>
  <si>
    <t>2泊目</t>
    <rPh sb="1" eb="3">
      <t>ハクメ</t>
    </rPh>
    <phoneticPr fontId="2"/>
  </si>
  <si>
    <t>3泊目</t>
    <rPh sb="1" eb="3">
      <t>ハクメ</t>
    </rPh>
    <phoneticPr fontId="2"/>
  </si>
  <si>
    <t>4泊目</t>
    <rPh sb="1" eb="3">
      <t>ハクメ</t>
    </rPh>
    <phoneticPr fontId="2"/>
  </si>
  <si>
    <t>5泊目</t>
    <rPh sb="1" eb="3">
      <t>ハクメ</t>
    </rPh>
    <phoneticPr fontId="2"/>
  </si>
  <si>
    <t>大洲市立ジッピー小学校</t>
    <phoneticPr fontId="2"/>
  </si>
  <si>
    <t>〇</t>
  </si>
  <si>
    <t>〇〇　〇〇</t>
    <phoneticPr fontId="2"/>
  </si>
  <si>
    <t>〇</t>
    <phoneticPr fontId="2"/>
  </si>
  <si>
    <t>〇</t>
    <phoneticPr fontId="2"/>
  </si>
  <si>
    <t>４／２のみ</t>
    <phoneticPr fontId="2"/>
  </si>
  <si>
    <t>(土）</t>
    <rPh sb="1" eb="2">
      <t>ド</t>
    </rPh>
    <phoneticPr fontId="2"/>
  </si>
  <si>
    <t>(日）</t>
    <rPh sb="1" eb="2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</si>
</sst>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m/d"/>
    <numFmt numFmtId="178" formatCode="\(aaa\)"/>
    <numFmt numFmtId="179" formatCode="&quot;(&quot;aaa&quot;)&quot;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11"/>
      <name val="メイリオ"/>
      <family val="3"/>
      <charset val="128"/>
    </font>
    <font>
      <sz val="11"/>
      <color rgb="FF000000"/>
      <name val="MS PGothic"/>
      <family val="3"/>
      <charset val="128"/>
    </font>
    <font>
      <sz val="12"/>
      <name val="メイリオ"/>
      <family val="3"/>
      <charset val="128"/>
    </font>
    <font>
      <sz val="12"/>
      <name val="MS PGothic"/>
      <family val="3"/>
      <charset val="128"/>
    </font>
    <font>
      <sz val="9"/>
      <name val="MS PGothic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MS PGothic"/>
      <family val="3"/>
      <charset val="128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6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/>
    <xf numFmtId="0" fontId="6" fillId="0" borderId="0"/>
    <xf numFmtId="0" fontId="8" fillId="0" borderId="0"/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/>
  </cellStyleXfs>
  <cellXfs count="165">
    <xf numFmtId="0" fontId="0" fillId="0" borderId="0" xfId="0">
      <alignment vertical="center"/>
    </xf>
    <xf numFmtId="0" fontId="0" fillId="0" borderId="4" xfId="0" applyBorder="1">
      <alignment vertical="center"/>
    </xf>
    <xf numFmtId="0" fontId="14" fillId="0" borderId="0" xfId="0" applyFont="1">
      <alignment vertical="center"/>
    </xf>
    <xf numFmtId="0" fontId="10" fillId="3" borderId="0" xfId="7" applyFont="1" applyFill="1">
      <alignment vertical="center"/>
    </xf>
    <xf numFmtId="0" fontId="9" fillId="3" borderId="0" xfId="7" applyFont="1" applyFill="1">
      <alignment vertical="center"/>
    </xf>
    <xf numFmtId="0" fontId="7" fillId="3" borderId="0" xfId="7" applyFont="1" applyFill="1">
      <alignment vertical="center"/>
    </xf>
    <xf numFmtId="0" fontId="10" fillId="3" borderId="0" xfId="7" applyFont="1" applyFill="1" applyAlignment="1">
      <alignment vertical="center" wrapText="1"/>
    </xf>
    <xf numFmtId="0" fontId="10" fillId="0" borderId="0" xfId="7" applyFont="1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>
      <alignment vertical="center"/>
    </xf>
    <xf numFmtId="0" fontId="12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5" fillId="4" borderId="28" xfId="7" applyFont="1" applyFill="1" applyBorder="1" applyAlignment="1">
      <alignment horizontal="center" vertical="center"/>
    </xf>
    <xf numFmtId="0" fontId="15" fillId="4" borderId="3" xfId="7" applyFont="1" applyFill="1" applyBorder="1" applyAlignment="1">
      <alignment horizontal="center" vertical="center"/>
    </xf>
    <xf numFmtId="0" fontId="15" fillId="4" borderId="9" xfId="7" applyFont="1" applyFill="1" applyBorder="1" applyAlignment="1">
      <alignment horizontal="center" vertical="center"/>
    </xf>
    <xf numFmtId="0" fontId="15" fillId="4" borderId="43" xfId="7" applyFont="1" applyFill="1" applyBorder="1" applyAlignment="1">
      <alignment horizontal="center" vertical="center" shrinkToFit="1"/>
    </xf>
    <xf numFmtId="0" fontId="23" fillId="4" borderId="29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0" borderId="26" xfId="0" applyFont="1" applyBorder="1">
      <alignment vertical="center"/>
    </xf>
    <xf numFmtId="176" fontId="23" fillId="0" borderId="25" xfId="0" applyNumberFormat="1" applyFont="1" applyBorder="1" applyAlignment="1" applyProtection="1">
      <alignment horizontal="center" vertical="center" shrinkToFit="1"/>
      <protection locked="0"/>
    </xf>
    <xf numFmtId="179" fontId="23" fillId="2" borderId="25" xfId="0" applyNumberFormat="1" applyFont="1" applyFill="1" applyBorder="1" applyAlignment="1">
      <alignment horizontal="center" vertical="center" shrinkToFit="1"/>
    </xf>
    <xf numFmtId="0" fontId="21" fillId="0" borderId="25" xfId="0" applyFont="1" applyBorder="1" applyAlignment="1">
      <alignment vertical="center" textRotation="255" wrapText="1"/>
    </xf>
    <xf numFmtId="0" fontId="21" fillId="0" borderId="24" xfId="0" applyFont="1" applyBorder="1" applyAlignment="1">
      <alignment vertical="center" textRotation="255" wrapText="1"/>
    </xf>
    <xf numFmtId="0" fontId="23" fillId="0" borderId="23" xfId="0" applyFont="1" applyBorder="1">
      <alignment vertical="center"/>
    </xf>
    <xf numFmtId="176" fontId="23" fillId="0" borderId="0" xfId="0" applyNumberFormat="1" applyFont="1" applyAlignment="1" applyProtection="1">
      <alignment horizontal="center" vertical="center" shrinkToFit="1"/>
      <protection locked="0"/>
    </xf>
    <xf numFmtId="0" fontId="23" fillId="0" borderId="0" xfId="0" applyFont="1" applyAlignment="1">
      <alignment horizontal="center" vertical="center"/>
    </xf>
    <xf numFmtId="176" fontId="23" fillId="0" borderId="0" xfId="0" applyNumberFormat="1" applyFont="1" applyAlignment="1" applyProtection="1">
      <alignment horizontal="center" vertical="center"/>
      <protection locked="0"/>
    </xf>
    <xf numFmtId="178" fontId="23" fillId="0" borderId="22" xfId="0" applyNumberFormat="1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176" fontId="23" fillId="0" borderId="11" xfId="0" applyNumberFormat="1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>
      <alignment horizontal="center" vertical="center"/>
    </xf>
    <xf numFmtId="178" fontId="23" fillId="0" borderId="10" xfId="0" applyNumberFormat="1" applyFont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/>
    </xf>
    <xf numFmtId="0" fontId="23" fillId="4" borderId="13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3" fillId="4" borderId="46" xfId="0" applyFont="1" applyFill="1" applyBorder="1" applyAlignment="1">
      <alignment horizontal="center" vertical="center"/>
    </xf>
    <xf numFmtId="0" fontId="23" fillId="0" borderId="0" xfId="0" applyFont="1" applyAlignment="1" applyProtection="1">
      <alignment horizontal="center" vertical="center"/>
      <protection locked="0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24" fillId="0" borderId="35" xfId="0" applyFont="1" applyBorder="1">
      <alignment vertical="center"/>
    </xf>
    <xf numFmtId="0" fontId="11" fillId="0" borderId="0" xfId="7" applyFont="1" applyAlignment="1">
      <alignment horizontal="center" vertical="center" wrapText="1"/>
    </xf>
    <xf numFmtId="0" fontId="16" fillId="0" borderId="0" xfId="0" applyFont="1">
      <alignment vertical="center"/>
    </xf>
    <xf numFmtId="0" fontId="23" fillId="0" borderId="0" xfId="0" applyFont="1">
      <alignment vertical="center"/>
    </xf>
    <xf numFmtId="176" fontId="23" fillId="0" borderId="0" xfId="0" applyNumberFormat="1" applyFont="1" applyAlignment="1">
      <alignment horizontal="center" vertical="center"/>
    </xf>
    <xf numFmtId="0" fontId="23" fillId="4" borderId="48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6" fillId="0" borderId="23" xfId="0" applyFont="1" applyBorder="1">
      <alignment vertical="center"/>
    </xf>
    <xf numFmtId="0" fontId="27" fillId="0" borderId="54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left" vertical="center" wrapText="1"/>
    </xf>
    <xf numFmtId="177" fontId="21" fillId="0" borderId="41" xfId="0" applyNumberFormat="1" applyFont="1" applyBorder="1" applyAlignment="1">
      <alignment horizontal="center" vertical="center"/>
    </xf>
    <xf numFmtId="0" fontId="21" fillId="4" borderId="52" xfId="0" applyFont="1" applyFill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/>
    </xf>
    <xf numFmtId="0" fontId="28" fillId="0" borderId="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Protection="1">
      <alignment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4" borderId="49" xfId="0" applyFont="1" applyFill="1" applyBorder="1" applyAlignment="1">
      <alignment horizontal="center" vertical="center"/>
    </xf>
    <xf numFmtId="0" fontId="27" fillId="0" borderId="2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8" fillId="0" borderId="4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Protection="1">
      <alignment vertical="center"/>
      <protection locked="0"/>
    </xf>
    <xf numFmtId="0" fontId="27" fillId="0" borderId="27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3" fillId="0" borderId="12" xfId="0" applyFont="1" applyBorder="1" applyProtection="1">
      <alignment vertical="center"/>
      <protection locked="0"/>
    </xf>
    <xf numFmtId="0" fontId="23" fillId="4" borderId="47" xfId="0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8" fillId="0" borderId="20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Protection="1">
      <alignment vertical="center"/>
      <protection locked="0"/>
    </xf>
    <xf numFmtId="0" fontId="28" fillId="0" borderId="20" xfId="0" applyFont="1" applyBorder="1" applyProtection="1">
      <alignment vertical="center"/>
      <protection locked="0"/>
    </xf>
    <xf numFmtId="0" fontId="23" fillId="4" borderId="50" xfId="0" applyFont="1" applyFill="1" applyBorder="1" applyAlignment="1">
      <alignment horizontal="center" vertical="center"/>
    </xf>
    <xf numFmtId="0" fontId="28" fillId="0" borderId="7" xfId="0" applyFont="1" applyBorder="1" applyProtection="1">
      <alignment vertical="center"/>
      <protection locked="0"/>
    </xf>
    <xf numFmtId="0" fontId="28" fillId="0" borderId="4" xfId="0" applyFont="1" applyBorder="1" applyProtection="1">
      <alignment vertical="center"/>
      <protection locked="0"/>
    </xf>
    <xf numFmtId="0" fontId="28" fillId="0" borderId="12" xfId="0" applyFont="1" applyBorder="1" applyProtection="1">
      <alignment vertical="center"/>
      <protection locked="0"/>
    </xf>
    <xf numFmtId="0" fontId="23" fillId="4" borderId="5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4" borderId="0" xfId="7" applyFont="1" applyFill="1" applyAlignment="1">
      <alignment horizontal="center" vertical="center" wrapText="1"/>
    </xf>
    <xf numFmtId="0" fontId="15" fillId="4" borderId="0" xfId="7" applyFont="1" applyFill="1" applyAlignment="1">
      <alignment horizontal="center" vertical="center" shrinkToFit="1"/>
    </xf>
    <xf numFmtId="0" fontId="23" fillId="4" borderId="0" xfId="0" applyFont="1" applyFill="1" applyAlignment="1">
      <alignment horizontal="center" vertical="center"/>
    </xf>
    <xf numFmtId="0" fontId="10" fillId="0" borderId="0" xfId="7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7" applyFont="1" applyAlignment="1">
      <alignment horizontal="center" vertical="center" wrapText="1"/>
    </xf>
    <xf numFmtId="0" fontId="15" fillId="0" borderId="0" xfId="7" applyFont="1" applyAlignment="1">
      <alignment horizontal="center" vertical="center" shrinkToFit="1"/>
    </xf>
    <xf numFmtId="0" fontId="21" fillId="0" borderId="0" xfId="0" applyFont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8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3" fillId="0" borderId="12" xfId="0" applyFont="1" applyBorder="1" applyAlignment="1" applyProtection="1">
      <alignment horizontal="center" vertical="center"/>
      <protection locked="0"/>
    </xf>
    <xf numFmtId="0" fontId="23" fillId="0" borderId="14" xfId="0" applyFont="1" applyBorder="1" applyAlignment="1" applyProtection="1">
      <alignment horizontal="center" vertical="center"/>
      <protection locked="0"/>
    </xf>
    <xf numFmtId="0" fontId="23" fillId="0" borderId="4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23" fillId="0" borderId="20" xfId="0" applyFont="1" applyBorder="1" applyAlignment="1" applyProtection="1">
      <alignment horizontal="center" vertical="center"/>
      <protection locked="0"/>
    </xf>
    <xf numFmtId="0" fontId="23" fillId="0" borderId="17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3" fillId="0" borderId="2" xfId="0" applyFont="1" applyBorder="1" applyAlignment="1" applyProtection="1">
      <alignment horizontal="center" vertical="center"/>
      <protection locked="0"/>
    </xf>
    <xf numFmtId="0" fontId="21" fillId="0" borderId="42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3" fillId="4" borderId="58" xfId="0" applyFont="1" applyFill="1" applyBorder="1" applyAlignment="1">
      <alignment horizontal="center" vertical="center"/>
    </xf>
    <xf numFmtId="0" fontId="23" fillId="4" borderId="56" xfId="0" applyFont="1" applyFill="1" applyBorder="1" applyAlignment="1">
      <alignment horizontal="center" vertical="center"/>
    </xf>
    <xf numFmtId="0" fontId="23" fillId="4" borderId="55" xfId="0" applyFont="1" applyFill="1" applyBorder="1" applyAlignment="1">
      <alignment horizontal="center" vertical="center"/>
    </xf>
    <xf numFmtId="0" fontId="15" fillId="4" borderId="31" xfId="7" applyFont="1" applyFill="1" applyBorder="1" applyAlignment="1">
      <alignment horizontal="center" vertical="center" wrapText="1"/>
    </xf>
    <xf numFmtId="0" fontId="15" fillId="4" borderId="30" xfId="7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15" fillId="4" borderId="38" xfId="7" applyFont="1" applyFill="1" applyBorder="1" applyAlignment="1">
      <alignment horizontal="center" vertical="center" wrapText="1"/>
    </xf>
    <xf numFmtId="0" fontId="15" fillId="4" borderId="37" xfId="7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20" fillId="0" borderId="11" xfId="0" applyFont="1" applyBorder="1" applyAlignment="1">
      <alignment horizontal="center"/>
    </xf>
    <xf numFmtId="0" fontId="21" fillId="0" borderId="2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24" xfId="0" applyFont="1" applyFill="1" applyBorder="1" applyAlignment="1">
      <alignment horizontal="center" vertical="center"/>
    </xf>
    <xf numFmtId="0" fontId="16" fillId="4" borderId="34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5" fillId="4" borderId="19" xfId="7" applyFont="1" applyFill="1" applyBorder="1" applyAlignment="1">
      <alignment horizontal="center" vertical="center" wrapText="1"/>
    </xf>
    <xf numFmtId="0" fontId="15" fillId="4" borderId="18" xfId="7" applyFont="1" applyFill="1" applyBorder="1" applyAlignment="1">
      <alignment horizontal="center" vertical="center" wrapText="1"/>
    </xf>
    <xf numFmtId="0" fontId="15" fillId="4" borderId="17" xfId="7" applyFont="1" applyFill="1" applyBorder="1" applyAlignment="1">
      <alignment horizontal="center" vertical="center" wrapText="1"/>
    </xf>
    <xf numFmtId="0" fontId="15" fillId="4" borderId="16" xfId="7" applyFont="1" applyFill="1" applyBorder="1" applyAlignment="1">
      <alignment horizontal="center" vertical="center" wrapText="1"/>
    </xf>
    <xf numFmtId="0" fontId="23" fillId="4" borderId="59" xfId="0" applyFont="1" applyFill="1" applyBorder="1" applyAlignment="1">
      <alignment horizontal="center" vertical="center"/>
    </xf>
    <xf numFmtId="0" fontId="23" fillId="4" borderId="57" xfId="0" applyFont="1" applyFill="1" applyBorder="1" applyAlignment="1">
      <alignment horizontal="center" vertical="center"/>
    </xf>
    <xf numFmtId="178" fontId="17" fillId="4" borderId="36" xfId="0" applyNumberFormat="1" applyFont="1" applyFill="1" applyBorder="1" applyAlignment="1">
      <alignment horizontal="center" vertical="center"/>
    </xf>
    <xf numFmtId="178" fontId="17" fillId="4" borderId="35" xfId="0" applyNumberFormat="1" applyFont="1" applyFill="1" applyBorder="1" applyAlignment="1">
      <alignment horizontal="center" vertical="center"/>
    </xf>
    <xf numFmtId="178" fontId="17" fillId="4" borderId="32" xfId="0" applyNumberFormat="1" applyFont="1" applyFill="1" applyBorder="1" applyAlignment="1">
      <alignment horizontal="center" vertical="center"/>
    </xf>
    <xf numFmtId="0" fontId="21" fillId="4" borderId="36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wrapText="1"/>
    </xf>
    <xf numFmtId="0" fontId="21" fillId="4" borderId="26" xfId="0" applyFont="1" applyFill="1" applyBorder="1" applyAlignment="1">
      <alignment horizontal="center" vertical="center"/>
    </xf>
    <xf numFmtId="0" fontId="21" fillId="4" borderId="25" xfId="0" applyFont="1" applyFill="1" applyBorder="1" applyAlignment="1">
      <alignment horizontal="center" vertical="center"/>
    </xf>
    <xf numFmtId="0" fontId="21" fillId="4" borderId="24" xfId="0" applyFont="1" applyFill="1" applyBorder="1" applyAlignment="1">
      <alignment horizontal="center" vertical="center"/>
    </xf>
  </cellXfs>
  <cellStyles count="9">
    <cellStyle name="桁区切り 2" xfId="6" xr:uid="{00000000-0005-0000-0000-000000000000}"/>
    <cellStyle name="標準" xfId="0" builtinId="0"/>
    <cellStyle name="標準 2" xfId="1" xr:uid="{00000000-0005-0000-0000-000002000000}"/>
    <cellStyle name="標準 2 2" xfId="4" xr:uid="{00000000-0005-0000-0000-000003000000}"/>
    <cellStyle name="標準 2 3" xfId="7" xr:uid="{00000000-0005-0000-0000-000004000000}"/>
    <cellStyle name="標準 3" xfId="5" xr:uid="{00000000-0005-0000-0000-000005000000}"/>
    <cellStyle name="標準 3 2" xfId="8" xr:uid="{00000000-0005-0000-0000-000006000000}"/>
    <cellStyle name="標準 6" xfId="3" xr:uid="{00000000-0005-0000-0000-000007000000}"/>
    <cellStyle name="標準 8" xfId="2" xr:uid="{00000000-0005-0000-0000-000008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34019</xdr:colOff>
      <xdr:row>16</xdr:row>
      <xdr:rowOff>178594</xdr:rowOff>
    </xdr:from>
    <xdr:to>
      <xdr:col>17</xdr:col>
      <xdr:colOff>1462768</xdr:colOff>
      <xdr:row>20</xdr:row>
      <xdr:rowOff>59531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1592B97-2B7E-4FC1-B83C-5A17230A6B11}"/>
            </a:ext>
          </a:extLst>
        </xdr:cNvPr>
        <xdr:cNvSpPr/>
      </xdr:nvSpPr>
      <xdr:spPr>
        <a:xfrm>
          <a:off x="7679532" y="3146652"/>
          <a:ext cx="2372745" cy="697366"/>
        </a:xfrm>
        <a:prstGeom prst="wedgeRectCallout">
          <a:avLst>
            <a:gd name="adj1" fmla="val -76233"/>
            <a:gd name="adj2" fmla="val -137336"/>
          </a:avLst>
        </a:prstGeom>
        <a:solidFill>
          <a:schemeClr val="bg1"/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利用期間を入力すると</a:t>
          </a:r>
          <a:r>
            <a: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自動で日付が反映</a:t>
          </a:r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されます。</a:t>
          </a:r>
          <a:r>
            <a:rPr kumimoji="1" lang="en-US" altLang="ja-JP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6</a:t>
          </a:r>
          <a:r>
            <a: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泊以上</a:t>
          </a:r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する場合はシートを複製して記入してください。</a:t>
          </a:r>
          <a:endParaRPr kumimoji="1" lang="en-US" altLang="ja-JP" sz="11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endParaRPr kumimoji="1" lang="ja-JP" altLang="en-US" sz="2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11</xdr:col>
      <xdr:colOff>161584</xdr:colOff>
      <xdr:row>47</xdr:row>
      <xdr:rowOff>42523</xdr:rowOff>
    </xdr:from>
    <xdr:to>
      <xdr:col>17</xdr:col>
      <xdr:colOff>306160</xdr:colOff>
      <xdr:row>48</xdr:row>
      <xdr:rowOff>117919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D0C241E-D31A-4D8F-ADD8-676F0D26BF6E}"/>
            </a:ext>
          </a:extLst>
        </xdr:cNvPr>
        <xdr:cNvSpPr/>
      </xdr:nvSpPr>
      <xdr:spPr>
        <a:xfrm>
          <a:off x="6684508" y="9337902"/>
          <a:ext cx="2211161" cy="279504"/>
        </a:xfrm>
        <a:prstGeom prst="wedgeRectCallout">
          <a:avLst>
            <a:gd name="adj1" fmla="val 1228"/>
            <a:gd name="adj2" fmla="val 108499"/>
          </a:avLst>
        </a:prstGeom>
        <a:solidFill>
          <a:schemeClr val="bg1"/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日帰りは</a:t>
          </a:r>
          <a:r>
            <a: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日付</a:t>
          </a:r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を入力してください。</a:t>
          </a:r>
          <a:endParaRPr kumimoji="1" lang="en-US" altLang="ja-JP" sz="11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endParaRPr kumimoji="1" lang="ja-JP" altLang="en-US" sz="2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14</xdr:col>
      <xdr:colOff>272144</xdr:colOff>
      <xdr:row>10</xdr:row>
      <xdr:rowOff>34018</xdr:rowOff>
    </xdr:from>
    <xdr:to>
      <xdr:col>17</xdr:col>
      <xdr:colOff>688862</xdr:colOff>
      <xdr:row>12</xdr:row>
      <xdr:rowOff>127567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9A6F63E1-C4C1-4087-854F-C49924176435}"/>
            </a:ext>
          </a:extLst>
        </xdr:cNvPr>
        <xdr:cNvSpPr/>
      </xdr:nvSpPr>
      <xdr:spPr>
        <a:xfrm>
          <a:off x="7917657" y="1598839"/>
          <a:ext cx="1360714" cy="501764"/>
        </a:xfrm>
        <a:prstGeom prst="wedgeRectCallout">
          <a:avLst>
            <a:gd name="adj1" fmla="val -74106"/>
            <a:gd name="adj2" fmla="val -101818"/>
          </a:avLst>
        </a:prstGeom>
        <a:solidFill>
          <a:schemeClr val="bg1"/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グレーの欄は</a:t>
          </a:r>
          <a:r>
            <a:rPr kumimoji="1" lang="ja-JP" altLang="en-US" sz="1100">
              <a:solidFill>
                <a:srgbClr val="FF00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自動</a:t>
          </a:r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で反映されます。</a:t>
          </a:r>
          <a:endParaRPr kumimoji="1" lang="ja-JP" altLang="en-US" sz="11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17</xdr:col>
      <xdr:colOff>1564821</xdr:colOff>
      <xdr:row>8</xdr:row>
      <xdr:rowOff>153080</xdr:rowOff>
    </xdr:from>
    <xdr:to>
      <xdr:col>22</xdr:col>
      <xdr:colOff>408214</xdr:colOff>
      <xdr:row>11</xdr:row>
      <xdr:rowOff>93548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074BF569-C48F-47E7-948C-119A1EAEF413}"/>
            </a:ext>
          </a:extLst>
        </xdr:cNvPr>
        <xdr:cNvSpPr/>
      </xdr:nvSpPr>
      <xdr:spPr>
        <a:xfrm>
          <a:off x="10154330" y="1343705"/>
          <a:ext cx="2951049" cy="518772"/>
        </a:xfrm>
        <a:prstGeom prst="wedgeRectCallout">
          <a:avLst>
            <a:gd name="adj1" fmla="val 4170"/>
            <a:gd name="adj2" fmla="val 109092"/>
          </a:avLst>
        </a:prstGeom>
        <a:solidFill>
          <a:schemeClr val="bg1"/>
        </a:solidFill>
        <a:ln w="38100">
          <a:solidFill>
            <a:schemeClr val="accent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一覧表に入力した内訳詳細が自動出力されます。利用団体票等の入力の参考にしてください。</a:t>
          </a:r>
          <a:endParaRPr kumimoji="1" lang="en-US" altLang="ja-JP" sz="1100">
            <a:solidFill>
              <a:schemeClr val="tx1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  <a:p>
          <a:pPr algn="l"/>
          <a:endParaRPr kumimoji="1" lang="ja-JP" altLang="en-US" sz="20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2823;&#27954;&#20849;&#36890;/70&#12507;&#12540;&#12512;&#12506;&#12540;&#12472;/03_&#20196;&#21644;2&#24180;&#24230;_cms/download/assets/docs/&#20196;&#21644;&#65302;&#24180;&#24230;&#29256;&#12398;&#30003;&#36796;&#26360;&#39006;&#31561;/ikkat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aji-kyoyu\kojin$\s.kikkawa\&#27963;&#21205;&#35336;&#30011;&#26360;&#20316;&#25104;\&#26032;&#21513;&#24029;H250513_05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①利用申込書(利用2ヶ月前提出）"/>
      <sheetName val="②活動日程表（利用2ヶ月前提出）"/>
      <sheetName val="③食事数等注文票（利用1ヶ月前提出）"/>
      <sheetName val="④教材申込書（利用1ヶ月前提出）"/>
      <sheetName val="⑤利用者一覧表 （利用日提出）"/>
      <sheetName val="⑥複数団体票（利用日提出）"/>
      <sheetName val="⑦カヌー名簿（利用日提出）"/>
      <sheetName val="⑧利用団体票"/>
      <sheetName val="⑨請求書内訳詳細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一覧"/>
      <sheetName val="入力シート"/>
      <sheetName val="1日目"/>
      <sheetName val="2日目"/>
      <sheetName val="3日目"/>
      <sheetName val="4日目"/>
      <sheetName val="5日目"/>
      <sheetName val="6日目"/>
      <sheetName val="7日目"/>
      <sheetName val="8日目"/>
      <sheetName val="9日目"/>
      <sheetName val="10日目"/>
      <sheetName val="11日目"/>
      <sheetName val="12日目"/>
      <sheetName val="13日目"/>
      <sheetName val="14日目"/>
      <sheetName val="入浴"/>
      <sheetName val="食数"/>
      <sheetName val="つどい"/>
      <sheetName val="インフォ"/>
      <sheetName val="雛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2">
          <cell r="K102" t="str">
            <v>入所式</v>
          </cell>
          <cell r="N102" t="str">
            <v>研修</v>
          </cell>
          <cell r="Q102" t="str">
            <v>－</v>
          </cell>
          <cell r="T102" t="str">
            <v>－</v>
          </cell>
          <cell r="W102" t="str">
            <v>－</v>
          </cell>
          <cell r="Z102" t="str">
            <v>退所点検：</v>
          </cell>
          <cell r="AF102" t="str">
            <v>職員</v>
          </cell>
        </row>
        <row r="103">
          <cell r="K103" t="str">
            <v>自主入所</v>
          </cell>
          <cell r="N103" t="str">
            <v>練習</v>
          </cell>
          <cell r="Q103" t="str">
            <v>つどい（掲揚台側）</v>
          </cell>
          <cell r="T103" t="str">
            <v>つどい（掲揚台側）</v>
          </cell>
          <cell r="W103" t="str">
            <v>①16：00～16：40</v>
          </cell>
          <cell r="Z103" t="str">
            <v>昼食は、帰所後報告</v>
          </cell>
          <cell r="AF103" t="str">
            <v>作</v>
          </cell>
        </row>
        <row r="104">
          <cell r="K104" t="str">
            <v>退所式</v>
          </cell>
          <cell r="N104" t="str">
            <v>講義</v>
          </cell>
          <cell r="Q104" t="str">
            <v>つどい（本館側）</v>
          </cell>
          <cell r="T104" t="str">
            <v>つどい（本館側）</v>
          </cell>
          <cell r="W104" t="str">
            <v>②17：30～18：30</v>
          </cell>
          <cell r="Z104" t="str">
            <v>朝食は優先して入る</v>
          </cell>
          <cell r="AF104" t="str">
            <v>丸山</v>
          </cell>
        </row>
        <row r="105">
          <cell r="K105" t="str">
            <v>自主退所</v>
          </cell>
          <cell r="N105" t="str">
            <v>講習</v>
          </cell>
          <cell r="Q105" t="str">
            <v>特１研</v>
          </cell>
          <cell r="T105" t="str">
            <v>特１研</v>
          </cell>
          <cell r="W105" t="str">
            <v>③18：30～19：30</v>
          </cell>
          <cell r="Z105" t="str">
            <v>昼食は優先して入る</v>
          </cell>
          <cell r="AF105" t="str">
            <v>大塚</v>
          </cell>
        </row>
        <row r="106">
          <cell r="K106" t="str">
            <v>開講式</v>
          </cell>
          <cell r="N106" t="str">
            <v>講演</v>
          </cell>
          <cell r="Q106" t="str">
            <v>特２研</v>
          </cell>
          <cell r="T106" t="str">
            <v>特２研</v>
          </cell>
          <cell r="W106" t="str">
            <v>④19：30～20：30</v>
          </cell>
          <cell r="AF106" t="str">
            <v>山下</v>
          </cell>
        </row>
        <row r="107">
          <cell r="K107" t="str">
            <v>閉講式</v>
          </cell>
          <cell r="N107" t="str">
            <v>演習</v>
          </cell>
          <cell r="Q107" t="str">
            <v>音楽室</v>
          </cell>
          <cell r="T107" t="str">
            <v>音楽室</v>
          </cell>
          <cell r="W107" t="str">
            <v>⑤20：30～21：30</v>
          </cell>
          <cell r="AF107" t="str">
            <v>立石</v>
          </cell>
        </row>
        <row r="108">
          <cell r="K108" t="str">
            <v>研修</v>
          </cell>
          <cell r="N108" t="str">
            <v>討議</v>
          </cell>
          <cell r="Q108" t="str">
            <v>講堂</v>
          </cell>
          <cell r="T108" t="str">
            <v>講堂</v>
          </cell>
          <cell r="W108" t="str">
            <v>⑥21：30～22：00</v>
          </cell>
          <cell r="AF108" t="str">
            <v>植木</v>
          </cell>
        </row>
        <row r="109">
          <cell r="K109" t="str">
            <v>練習</v>
          </cell>
          <cell r="N109" t="str">
            <v>グループ討議</v>
          </cell>
          <cell r="Q109" t="str">
            <v>艇庫</v>
          </cell>
          <cell r="T109" t="str">
            <v>艇庫</v>
          </cell>
        </row>
        <row r="110">
          <cell r="K110" t="str">
            <v>講義</v>
          </cell>
          <cell r="N110" t="str">
            <v>キャンプフャイヤー</v>
          </cell>
          <cell r="Q110" t="str">
            <v>工芸教室</v>
          </cell>
          <cell r="T110" t="str">
            <v>工芸教室</v>
          </cell>
        </row>
        <row r="111">
          <cell r="K111" t="str">
            <v>講演</v>
          </cell>
          <cell r="N111" t="str">
            <v>キャンドルサービス</v>
          </cell>
          <cell r="Q111" t="str">
            <v>炊飯場</v>
          </cell>
          <cell r="T111" t="str">
            <v>炊飯場</v>
          </cell>
        </row>
        <row r="112">
          <cell r="K112" t="str">
            <v>演習</v>
          </cell>
          <cell r="N112" t="str">
            <v>グループワーク</v>
          </cell>
          <cell r="Q112" t="str">
            <v>体育館（全面）</v>
          </cell>
          <cell r="T112" t="str">
            <v>体育館（全面）</v>
          </cell>
        </row>
        <row r="113">
          <cell r="K113" t="str">
            <v>討議</v>
          </cell>
          <cell r="N113" t="str">
            <v>演習</v>
          </cell>
          <cell r="Q113" t="str">
            <v>体育館（半面）</v>
          </cell>
          <cell r="T113" t="str">
            <v>体育館（半面）</v>
          </cell>
        </row>
        <row r="114">
          <cell r="K114" t="str">
            <v>カッター</v>
          </cell>
          <cell r="N114" t="str">
            <v>討議</v>
          </cell>
          <cell r="Q114" t="str">
            <v>グラウンド</v>
          </cell>
          <cell r="T114" t="str">
            <v>グラウンド</v>
          </cell>
        </row>
        <row r="115">
          <cell r="K115" t="str">
            <v>ディスクゴルフ</v>
          </cell>
          <cell r="N115" t="str">
            <v>レクリエーション</v>
          </cell>
          <cell r="Q115" t="str">
            <v>卓球場</v>
          </cell>
          <cell r="T115" t="str">
            <v>卓球場</v>
          </cell>
        </row>
        <row r="116">
          <cell r="K116" t="str">
            <v>野外炊飯</v>
          </cell>
          <cell r="N116" t="str">
            <v>オリエンテーリング</v>
          </cell>
          <cell r="Q116" t="str">
            <v>テニスコートＡ～Ｄ</v>
          </cell>
          <cell r="T116" t="str">
            <v>お祭り広場</v>
          </cell>
        </row>
        <row r="117">
          <cell r="K117" t="str">
            <v>砂の造形</v>
          </cell>
          <cell r="N117" t="str">
            <v>ナイトハイク</v>
          </cell>
          <cell r="Q117" t="str">
            <v>テニスコートＡ～Ｂ</v>
          </cell>
          <cell r="T117" t="str">
            <v>友情の広場</v>
          </cell>
        </row>
        <row r="118">
          <cell r="K118" t="str">
            <v>地引網</v>
          </cell>
          <cell r="N118" t="str">
            <v>反省会</v>
          </cell>
          <cell r="Q118" t="str">
            <v>テニスコートＣ～Ｄ</v>
          </cell>
          <cell r="T118" t="str">
            <v>管理棟</v>
          </cell>
        </row>
        <row r="119">
          <cell r="K119" t="str">
            <v>レクリエーション</v>
          </cell>
          <cell r="N119" t="str">
            <v>懇親会</v>
          </cell>
          <cell r="Q119" t="str">
            <v>テニスコート</v>
          </cell>
          <cell r="T119" t="str">
            <v>キャンプ場</v>
          </cell>
        </row>
        <row r="120">
          <cell r="K120" t="str">
            <v>オリエンテーリング</v>
          </cell>
          <cell r="N120" t="str">
            <v>天体観察</v>
          </cell>
          <cell r="Q120" t="str">
            <v>お祭り広場</v>
          </cell>
          <cell r="T120" t="str">
            <v>吹上浜</v>
          </cell>
        </row>
        <row r="121">
          <cell r="K121" t="str">
            <v>,楽焼絵付け体験</v>
          </cell>
          <cell r="N121" t="str">
            <v>海ホタル観察</v>
          </cell>
          <cell r="Q121" t="str">
            <v>友情の広場</v>
          </cell>
          <cell r="T121" t="str">
            <v>浜Ａ</v>
          </cell>
        </row>
        <row r="122">
          <cell r="K122" t="str">
            <v>ストーンペインティング</v>
          </cell>
          <cell r="N122" t="str">
            <v>バスケットボール</v>
          </cell>
          <cell r="Q122" t="str">
            <v>管理棟</v>
          </cell>
          <cell r="T122" t="str">
            <v>浜Ｂ</v>
          </cell>
        </row>
        <row r="123">
          <cell r="K123" t="str">
            <v>貼り絵タイル</v>
          </cell>
          <cell r="N123" t="str">
            <v>バレーボール</v>
          </cell>
          <cell r="Q123" t="str">
            <v>キャンプ場</v>
          </cell>
          <cell r="T123" t="str">
            <v>浜Ｃ</v>
          </cell>
        </row>
        <row r="124">
          <cell r="K124" t="str">
            <v>ホステリング（山）</v>
          </cell>
          <cell r="N124" t="str">
            <v>ゲーム大会</v>
          </cell>
          <cell r="Q124" t="str">
            <v>スタッフルーム</v>
          </cell>
          <cell r="T124" t="str">
            <v>スタッフルーム</v>
          </cell>
        </row>
        <row r="125">
          <cell r="K125" t="str">
            <v>ホステリング（海）</v>
          </cell>
          <cell r="N125" t="str">
            <v>ドッチボール</v>
          </cell>
          <cell r="Q125" t="str">
            <v>リーダールーム</v>
          </cell>
          <cell r="T125" t="str">
            <v>リーダールーム</v>
          </cell>
        </row>
        <row r="126">
          <cell r="K126" t="str">
            <v>屋外スポーツ</v>
          </cell>
          <cell r="N126" t="str">
            <v>卓球</v>
          </cell>
          <cell r="Q126" t="str">
            <v>吹上浜</v>
          </cell>
          <cell r="T126" t="str">
            <v>吹上浜</v>
          </cell>
          <cell r="AC126" t="str">
            <v>野外ﾒﾆｭｰ：Ｎｏ.1 朝ごはんセット</v>
          </cell>
        </row>
        <row r="127">
          <cell r="K127" t="str">
            <v>屋内スポーツ</v>
          </cell>
          <cell r="N127" t="str">
            <v>トレーニング</v>
          </cell>
          <cell r="Q127" t="str">
            <v>礫浜</v>
          </cell>
          <cell r="T127" t="str">
            <v>礫浜</v>
          </cell>
          <cell r="AC127" t="str">
            <v>野外ﾒﾆｭｰ：Ｎｏ.2 カレーセット甘口</v>
          </cell>
        </row>
        <row r="128">
          <cell r="K128" t="str">
            <v>テニス</v>
          </cell>
          <cell r="N128" t="str">
            <v>所外活動</v>
          </cell>
          <cell r="Q128" t="str">
            <v>丸田浜</v>
          </cell>
          <cell r="T128" t="str">
            <v>丸田浜</v>
          </cell>
          <cell r="AC128" t="str">
            <v>野外ﾒﾆｭｰ：Ｎｏ.3 カレーセット辛口</v>
          </cell>
        </row>
        <row r="129">
          <cell r="K129" t="str">
            <v>バスケットボール</v>
          </cell>
          <cell r="N129" t="str">
            <v>ミーティング</v>
          </cell>
          <cell r="Q129" t="str">
            <v>阿万海岸</v>
          </cell>
          <cell r="T129" t="str">
            <v>阿万海岸</v>
          </cell>
          <cell r="AC129" t="str">
            <v>野外ﾒﾆｭｰ：Ｎｏ.4 焼きソバセット</v>
          </cell>
        </row>
        <row r="130">
          <cell r="K130" t="str">
            <v>バレーボール</v>
          </cell>
          <cell r="N130" t="str">
            <v>フリータイム（自由時間）</v>
          </cell>
          <cell r="Q130" t="str">
            <v>所内</v>
          </cell>
          <cell r="T130" t="str">
            <v>所内</v>
          </cell>
          <cell r="AC130" t="str">
            <v>野外ﾒﾆｭｰ：Ｎｏ.5 鉄板焼セット</v>
          </cell>
        </row>
        <row r="131">
          <cell r="K131" t="str">
            <v>サッカー</v>
          </cell>
          <cell r="N131" t="str">
            <v>まとめ</v>
          </cell>
          <cell r="Q131" t="str">
            <v>所外</v>
          </cell>
          <cell r="T131" t="str">
            <v>所外</v>
          </cell>
          <cell r="AC131" t="str">
            <v>野外ﾒﾆｭｰ：Ｎｏ.6 鉄板焼セットデラックス</v>
          </cell>
        </row>
        <row r="132">
          <cell r="K132" t="str">
            <v>ソフトボール</v>
          </cell>
          <cell r="N132" t="str">
            <v>セミナー</v>
          </cell>
          <cell r="T132" t="str">
            <v>宿舎</v>
          </cell>
          <cell r="AC132" t="str">
            <v>野外炊飯メニューについては食堂にご連絡ください。</v>
          </cell>
        </row>
        <row r="133">
          <cell r="K133" t="str">
            <v>ゲーム大会</v>
          </cell>
          <cell r="N133" t="str">
            <v>全体集会</v>
          </cell>
          <cell r="AC133" t="str">
            <v>弁当ﾒﾆｭｰ：No.7 パン弁当</v>
          </cell>
        </row>
        <row r="134">
          <cell r="K134" t="str">
            <v>ドッチボール</v>
          </cell>
          <cell r="N134" t="str">
            <v>集団訓練</v>
          </cell>
          <cell r="AC134" t="str">
            <v>弁当ﾒﾆｭｰ：No.8 幕の内弁当</v>
          </cell>
        </row>
        <row r="135">
          <cell r="K135" t="str">
            <v>ミーティング</v>
          </cell>
          <cell r="N135" t="str">
            <v>討論</v>
          </cell>
          <cell r="AC135" t="str">
            <v>弁当ﾒﾆｭｰ：No.9 おにぎり弁当</v>
          </cell>
        </row>
        <row r="136">
          <cell r="K136" t="str">
            <v>フリータイム（自由時間）</v>
          </cell>
          <cell r="N136" t="str">
            <v>自習</v>
          </cell>
          <cell r="AC136" t="str">
            <v>弁当ﾒﾆｭｰ：No.10 ミニおにぎり弁当</v>
          </cell>
        </row>
        <row r="137">
          <cell r="K137" t="str">
            <v>ハイキング</v>
          </cell>
          <cell r="N137" t="str">
            <v>合唱練習</v>
          </cell>
          <cell r="AC137" t="str">
            <v>弁当ﾒﾆｭｰについては食堂にご連絡ください。</v>
          </cell>
        </row>
        <row r="138">
          <cell r="K138" t="str">
            <v>ウォークラリー</v>
          </cell>
          <cell r="N138" t="str">
            <v>校歌練習</v>
          </cell>
          <cell r="AC138" t="str">
            <v>昼食については食堂にご連絡ください。</v>
          </cell>
        </row>
        <row r="139">
          <cell r="K139" t="str">
            <v>トレーニング</v>
          </cell>
          <cell r="N139" t="str">
            <v>ビデオ鑑賞</v>
          </cell>
          <cell r="AC139" t="str">
            <v>朝食については食堂にご連絡ください。</v>
          </cell>
        </row>
        <row r="140">
          <cell r="K140" t="str">
            <v>セミナー</v>
          </cell>
          <cell r="N140" t="str">
            <v>発表会</v>
          </cell>
          <cell r="AC140" t="str">
            <v>夕食については食堂にご連絡ください。</v>
          </cell>
        </row>
        <row r="141">
          <cell r="K141" t="str">
            <v>全体集会</v>
          </cell>
          <cell r="N141" t="str">
            <v>体験学習</v>
          </cell>
          <cell r="AC141" t="str">
            <v>朝食は優先して入る</v>
          </cell>
        </row>
        <row r="142">
          <cell r="K142" t="str">
            <v>集団訓練</v>
          </cell>
          <cell r="N142" t="str">
            <v>奉仕活動</v>
          </cell>
          <cell r="AC142" t="str">
            <v>昼食は優先して入る</v>
          </cell>
        </row>
        <row r="143">
          <cell r="K143" t="str">
            <v>討論</v>
          </cell>
          <cell r="N143" t="str">
            <v>野外炊飯</v>
          </cell>
        </row>
        <row r="144">
          <cell r="K144" t="str">
            <v>自習</v>
          </cell>
        </row>
        <row r="145">
          <cell r="K145" t="str">
            <v>合唱練習</v>
          </cell>
        </row>
        <row r="146">
          <cell r="K146" t="str">
            <v>校歌練習</v>
          </cell>
        </row>
        <row r="147">
          <cell r="K147" t="str">
            <v>ビデオ鑑賞</v>
          </cell>
        </row>
        <row r="148">
          <cell r="K148" t="str">
            <v>発表会</v>
          </cell>
        </row>
        <row r="149">
          <cell r="K149" t="str">
            <v>体験学習</v>
          </cell>
        </row>
        <row r="150">
          <cell r="K150" t="str">
            <v>藍染体験</v>
          </cell>
        </row>
        <row r="151">
          <cell r="K151" t="str">
            <v>焼板体験</v>
          </cell>
        </row>
        <row r="152">
          <cell r="K152" t="str">
            <v>自然体験</v>
          </cell>
        </row>
        <row r="153">
          <cell r="K153" t="str">
            <v>奉仕活動</v>
          </cell>
        </row>
        <row r="154">
          <cell r="K154" t="str">
            <v>磯遊び</v>
          </cell>
        </row>
        <row r="155">
          <cell r="K155" t="str">
            <v>浜辺の散策</v>
          </cell>
        </row>
        <row r="156">
          <cell r="K156" t="str">
            <v>海水浴</v>
          </cell>
        </row>
        <row r="157">
          <cell r="K157" t="str">
            <v>ビーチコーミング</v>
          </cell>
        </row>
        <row r="158">
          <cell r="K158" t="str">
            <v>卓球</v>
          </cell>
        </row>
        <row r="159">
          <cell r="K159" t="str">
            <v>スタンツ練習</v>
          </cell>
        </row>
        <row r="160">
          <cell r="K160" t="str">
            <v>片付け・清掃</v>
          </cell>
        </row>
        <row r="161">
          <cell r="K161" t="str">
            <v>まとめ</v>
          </cell>
        </row>
        <row r="162">
          <cell r="K162" t="str">
            <v>所外活動</v>
          </cell>
        </row>
        <row r="163">
          <cell r="K163" t="str">
            <v>班活動</v>
          </cell>
        </row>
        <row r="164">
          <cell r="K164" t="str">
            <v>竹細工</v>
          </cell>
        </row>
        <row r="165">
          <cell r="K165" t="str">
            <v>島内散歩</v>
          </cell>
        </row>
        <row r="166">
          <cell r="K166" t="str">
            <v>ゲーム</v>
          </cell>
        </row>
      </sheetData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A1:AN455"/>
  <sheetViews>
    <sheetView showZeros="0" tabSelected="1" view="pageBreakPreview" zoomScaleNormal="100" zoomScaleSheetLayoutView="100" workbookViewId="0">
      <pane ySplit="13" topLeftCell="A14" activePane="bottomLeft" state="frozen"/>
      <selection pane="bottomLeft" activeCell="H20" sqref="H20"/>
    </sheetView>
  </sheetViews>
  <sheetFormatPr defaultRowHeight="15.75" customHeight="1"/>
  <cols>
    <col min="1" max="1" width="3.6640625" style="11" customWidth="1"/>
    <col min="2" max="2" width="15.109375" customWidth="1"/>
    <col min="3" max="3" width="4.109375" customWidth="1"/>
    <col min="4" max="4" width="14.21875" style="9" customWidth="1"/>
    <col min="5" max="5" width="7.77734375" customWidth="1"/>
    <col min="6" max="6" width="12.21875" customWidth="1"/>
    <col min="7" max="7" width="4.109375" customWidth="1"/>
    <col min="8" max="8" width="6.21875" customWidth="1"/>
    <col min="9" max="9" width="6" customWidth="1"/>
    <col min="10" max="10" width="5.88671875" customWidth="1"/>
    <col min="11" max="11" width="6.109375" customWidth="1"/>
    <col min="12" max="12" width="6.44140625" customWidth="1"/>
    <col min="13" max="17" width="4.109375" customWidth="1"/>
    <col min="18" max="18" width="31" customWidth="1"/>
    <col min="19" max="19" width="5.109375" style="9" customWidth="1"/>
    <col min="20" max="24" width="5.88671875" customWidth="1"/>
  </cols>
  <sheetData>
    <row r="1" spans="1:40" ht="6.75" customHeight="1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84"/>
      <c r="R1" s="84"/>
      <c r="Z1" t="s">
        <v>18</v>
      </c>
      <c r="AA1" s="12" t="s">
        <v>66</v>
      </c>
      <c r="AB1" s="8" t="s">
        <v>20</v>
      </c>
      <c r="AC1" s="10" t="s">
        <v>124</v>
      </c>
    </row>
    <row r="2" spans="1:40" ht="6.75" customHeight="1" thickBot="1">
      <c r="B2" s="13"/>
      <c r="C2" s="13"/>
      <c r="D2" s="14"/>
      <c r="E2" s="13"/>
      <c r="F2" s="13"/>
      <c r="G2" s="13"/>
      <c r="H2" s="13"/>
      <c r="I2" s="137"/>
      <c r="J2" s="137"/>
      <c r="K2" s="137"/>
      <c r="L2" s="137"/>
      <c r="M2" s="137"/>
      <c r="N2" s="137"/>
      <c r="O2" s="137"/>
      <c r="P2" s="137"/>
      <c r="Q2" s="85"/>
      <c r="R2" s="85"/>
      <c r="Z2" t="s">
        <v>16</v>
      </c>
      <c r="AA2" s="15" t="s">
        <v>36</v>
      </c>
      <c r="AB2" s="8" t="s">
        <v>14</v>
      </c>
    </row>
    <row r="3" spans="1:40" ht="13.5" customHeight="1">
      <c r="A3" s="138" t="s">
        <v>51</v>
      </c>
      <c r="B3" s="139"/>
      <c r="C3" s="144"/>
      <c r="D3" s="144"/>
      <c r="E3" s="144"/>
      <c r="F3" s="144"/>
      <c r="G3" s="144"/>
      <c r="H3" s="139"/>
      <c r="I3" s="147" t="s">
        <v>74</v>
      </c>
      <c r="J3" s="148"/>
      <c r="K3" s="151" t="s">
        <v>73</v>
      </c>
      <c r="L3" s="152"/>
      <c r="M3" s="153" t="s">
        <v>67</v>
      </c>
      <c r="N3" s="152"/>
      <c r="O3" s="153" t="s">
        <v>72</v>
      </c>
      <c r="P3" s="154"/>
      <c r="Q3" s="91"/>
      <c r="R3" s="86"/>
      <c r="AA3" s="15" t="s">
        <v>4</v>
      </c>
      <c r="AB3" s="8" t="s">
        <v>71</v>
      </c>
    </row>
    <row r="4" spans="1:40" ht="13.5" customHeight="1">
      <c r="A4" s="140"/>
      <c r="B4" s="141"/>
      <c r="C4" s="145"/>
      <c r="D4" s="145"/>
      <c r="E4" s="145"/>
      <c r="F4" s="145"/>
      <c r="G4" s="145"/>
      <c r="H4" s="141"/>
      <c r="I4" s="149"/>
      <c r="J4" s="150"/>
      <c r="K4" s="16" t="s">
        <v>70</v>
      </c>
      <c r="L4" s="17" t="s">
        <v>11</v>
      </c>
      <c r="M4" s="18" t="s">
        <v>10</v>
      </c>
      <c r="N4" s="18" t="s">
        <v>69</v>
      </c>
      <c r="O4" s="18" t="s">
        <v>68</v>
      </c>
      <c r="P4" s="19" t="s">
        <v>67</v>
      </c>
      <c r="Q4" s="92"/>
      <c r="R4" s="87"/>
      <c r="S4" s="89"/>
      <c r="T4" s="7"/>
      <c r="U4" s="6"/>
      <c r="V4" s="6"/>
      <c r="W4" s="6"/>
      <c r="X4" s="6"/>
      <c r="AA4" s="15" t="s">
        <v>5</v>
      </c>
    </row>
    <row r="5" spans="1:40" ht="13.5" customHeight="1">
      <c r="A5" s="140"/>
      <c r="B5" s="141"/>
      <c r="C5" s="145"/>
      <c r="D5" s="145"/>
      <c r="E5" s="145"/>
      <c r="F5" s="145"/>
      <c r="G5" s="145"/>
      <c r="H5" s="141"/>
      <c r="I5" s="123" t="s">
        <v>66</v>
      </c>
      <c r="J5" s="124"/>
      <c r="K5" s="20">
        <f>COUNTIFS(C15:C454,Z1,D15:D454,AA1,F15:F454,AB1)</f>
        <v>0</v>
      </c>
      <c r="L5" s="21">
        <f>COUNTIFS(C15:C454,Z2,D15:D454,AA1,F15:F454,AB1)</f>
        <v>0</v>
      </c>
      <c r="M5" s="22">
        <f>COUNTIFS(C15:C454,Z1,D15:D454,AA1,F15:F454,AB2)</f>
        <v>0</v>
      </c>
      <c r="N5" s="22">
        <f>COUNTIFS(C15:C454,Z2,D15:D454,AA1,F15:F454,AB2)</f>
        <v>0</v>
      </c>
      <c r="O5" s="155"/>
      <c r="P5" s="120"/>
      <c r="Q5" s="30"/>
      <c r="R5" s="5" t="s">
        <v>65</v>
      </c>
      <c r="V5" s="4"/>
      <c r="X5" s="3"/>
      <c r="AA5" s="15" t="s">
        <v>6</v>
      </c>
    </row>
    <row r="6" spans="1:40" ht="13.5" customHeight="1" thickBot="1">
      <c r="A6" s="142"/>
      <c r="B6" s="143"/>
      <c r="C6" s="146"/>
      <c r="D6" s="146"/>
      <c r="E6" s="146"/>
      <c r="F6" s="146"/>
      <c r="G6" s="146"/>
      <c r="H6" s="143"/>
      <c r="I6" s="123" t="s">
        <v>36</v>
      </c>
      <c r="J6" s="124"/>
      <c r="K6" s="20">
        <f>COUNTIFS(C15:C454,Z1,D15:D454,AA2,F15:F454,AB1)</f>
        <v>0</v>
      </c>
      <c r="L6" s="21">
        <f>COUNTIFS(C15:C454,Z2,D15:D454,AA2,F15:F454,AB1)</f>
        <v>0</v>
      </c>
      <c r="M6" s="22">
        <f>COUNTIFS(C15:C454,Z1,D15:D454,AA2,F15:F454,AB2)</f>
        <v>0</v>
      </c>
      <c r="N6" s="22">
        <f>COUNTIFS(C15:C454,Z2,D15:D454,AA2,F15:F454,AB2)</f>
        <v>0</v>
      </c>
      <c r="O6" s="156"/>
      <c r="P6" s="121"/>
      <c r="Q6" s="30"/>
      <c r="R6" s="2" t="s">
        <v>64</v>
      </c>
      <c r="V6" s="2"/>
      <c r="AA6" s="15" t="s">
        <v>63</v>
      </c>
    </row>
    <row r="7" spans="1:40" ht="13.5" customHeight="1">
      <c r="A7" s="125" t="s">
        <v>75</v>
      </c>
      <c r="B7" s="126"/>
      <c r="C7" s="23"/>
      <c r="D7" s="24">
        <v>2026</v>
      </c>
      <c r="E7" s="25" t="s">
        <v>0</v>
      </c>
      <c r="F7" s="26"/>
      <c r="G7" s="26"/>
      <c r="H7" s="27"/>
      <c r="I7" s="123" t="s">
        <v>62</v>
      </c>
      <c r="J7" s="124"/>
      <c r="K7" s="20">
        <f>COUNTIFS(C15:C454,Z1,D15:D454,AA3,F15:F454,AB1)+COUNTIFS(C15:C454,Z1,D15:D454,AA4,F15:F454,AB1)+COUNTIFS(C15:C454,Z1,D15:D454,AA5,F15:F454,AB1)+COUNTIFS(C15:C454,Z1,D15:D454,AA6,F15:F454,AB1)+COUNTIFS(C15:C454,Z1,D15:D454,AA7,F15:F454,AB1)+COUNTIFS(C15:C454,Z1,D15:D454,AA8,F15:F454,AB1)</f>
        <v>0</v>
      </c>
      <c r="L7" s="21">
        <f>COUNTIFS(C15:C454,Z2,D15:D454,AA3,F15:F454,AB1)+COUNTIFS(C15:C454,Z2,D15:D454,AA4,F15:F454,AB1)+COUNTIFS(C15:C454,Z2,D15:D454,AA5,F15:F454,AB1)+COUNTIFS(C15:C454,Z2,D15:D454,AA6,F15:F454,AB1)+COUNTIFS(C15:C454,Z2,D15:D454,AA7,F15:F454,AB1)+COUNTIFS(C15:C454,Z2,D15:D454,AA8,F15:F454,AB1)</f>
        <v>0</v>
      </c>
      <c r="M7" s="22">
        <f>COUNTIFS(C15:C454,Z1,D15:D454,AA3,F15:F454,AB2)+COUNTIFS(C15:C454,Z1,D15:D454,AA4,F15:F454,AB2)+COUNTIFS(C15:C454,Z1,D15:D454,AA5,F15:F454,AB2)+COUNTIFS(C15:C454,Z1,D15:D454,AA6,F15:F454,AB2)+COUNTIFS(C15:C454,Z1,D15:D454,AA7,F15:F454,AB2)+COUNTIFS(C15:C454,Z1,D15:D454,AA8,F15:F454,AB2)</f>
        <v>0</v>
      </c>
      <c r="N7" s="22">
        <f>COUNTIFS(C15:C454,Z2,D15:D454,AA3,F15:F454,AB2)+COUNTIFS(C15:C454,Z2,D15:D454,AA4,F15:F454,AB2)+COUNTIFS(C15:C454,Z2,D15:D454,AA5,F15:F454,AB2)+COUNTIFS(C15:C454,Z2,D15:D454,AA6,F15:F454,AB2)+COUNTIFS(C15:C454,Z2,D15:D454,AA7,F15:F454,AB2)+COUNTIFS(C15:C454,Z2,D15:D454,AA8,F15:F454,AB2)</f>
        <v>0</v>
      </c>
      <c r="O7" s="22">
        <f>COUNTIFS(D15:D454,AA4,F15:F454,AB1,G15:G454,#REF!)+COUNTIFS(D15:D454,AA5,F15:F454,AB1,G15:G454,#REF!)+COUNTIFS(D15:D454,AA6,F15:F454,AB1,G15:G454,#REF!)+COUNTIFS(D15:D454,AA7,F15:F454,AB1,G15:G454,#REF!)+COUNTIFS(D15:D454,AA8,F15:F454,AB1,G15:G454,#REF!)+COUNTIFS(D15:D454,AA3,F15:F454,AB1,G15:G454,#REF!)</f>
        <v>0</v>
      </c>
      <c r="P7" s="121"/>
      <c r="Q7" s="30"/>
      <c r="R7" s="2" t="s">
        <v>61</v>
      </c>
      <c r="V7" s="2"/>
      <c r="AA7" s="15" t="s">
        <v>7</v>
      </c>
    </row>
    <row r="8" spans="1:40" ht="13.5" customHeight="1">
      <c r="A8" s="127"/>
      <c r="B8" s="128"/>
      <c r="C8" s="28"/>
      <c r="D8" s="29">
        <v>2</v>
      </c>
      <c r="E8" s="30" t="s">
        <v>58</v>
      </c>
      <c r="F8" s="31">
        <v>14</v>
      </c>
      <c r="G8" s="30" t="s">
        <v>12</v>
      </c>
      <c r="H8" s="32" t="s">
        <v>126</v>
      </c>
      <c r="I8" s="123" t="s">
        <v>60</v>
      </c>
      <c r="J8" s="124"/>
      <c r="K8" s="20">
        <f>COUNTIFS(C15:C454,Z1,D15:D454,AA9,F15:F454,AB1)+COUNTIFS(C15:C454,Z1,D15:D454,AA10,F15:F454,AB1)</f>
        <v>0</v>
      </c>
      <c r="L8" s="21">
        <f>COUNTIFS(C15:C454,Z2,D15:D454,AA9,F15:F454,AB1)+COUNTIFS(C15:C454,Z2,D15:D454,AA10,F15:F454,AB1)</f>
        <v>0</v>
      </c>
      <c r="M8" s="22">
        <f>COUNTIFS(C15:C454,Z1,D15:D454,AA9,F15:F454,AB2)+COUNTIFS(C15:C454,Z1,D15:D454,AA10,F15:F454,AB2)</f>
        <v>0</v>
      </c>
      <c r="N8" s="22">
        <f>COUNTIFS(C15:C454,Z2,D15:D454,AA9,F15:F454,AB2)+COUNTIFS(C15:C454,Z2,D15:D454,AA10,F15:F454,AB2)</f>
        <v>0</v>
      </c>
      <c r="O8" s="22">
        <f>COUNTIFS(D15:D454,AA9,F15:F454,AB1,G15:G454,#REF!)+COUNTIFS(D15:D454,AA10,F15:F454,AB1,G15:G454,#REF!)</f>
        <v>0</v>
      </c>
      <c r="P8" s="122"/>
      <c r="Q8" s="30"/>
      <c r="R8" s="2" t="s">
        <v>59</v>
      </c>
      <c r="V8" s="2"/>
      <c r="AA8" s="15" t="s">
        <v>8</v>
      </c>
    </row>
    <row r="9" spans="1:40" ht="13.5" customHeight="1" thickBot="1">
      <c r="A9" s="129"/>
      <c r="B9" s="130"/>
      <c r="C9" s="33" t="s">
        <v>1</v>
      </c>
      <c r="D9" s="34">
        <v>2</v>
      </c>
      <c r="E9" s="35" t="s">
        <v>58</v>
      </c>
      <c r="F9" s="34">
        <v>15</v>
      </c>
      <c r="G9" s="35" t="s">
        <v>12</v>
      </c>
      <c r="H9" s="36" t="s">
        <v>127</v>
      </c>
      <c r="I9" s="131" t="s">
        <v>57</v>
      </c>
      <c r="J9" s="132"/>
      <c r="K9" s="37">
        <f>COUNTIFS(C15:C454,Z1,D15:D454,AA11,F15:F454,AB1)+COUNTIFS(C15:C454,Z1,D15:D454,AA12,F15:F454,AB1)+COUNTIFS(C15:C454,Z1,D15:D454,AA13,F15:F454,AB1)</f>
        <v>0</v>
      </c>
      <c r="L9" s="38">
        <f>COUNTIFS(C15:C454,Z2,D15:D454,AA11,F15:F454,AB1)+COUNTIFS(C15:C454,Z2,D15:D454,AA12,F15:F454,AB1)+COUNTIFS(C15:C454,Z2,D15:D454,AA13,F15:F454,AB1)</f>
        <v>0</v>
      </c>
      <c r="M9" s="39">
        <f>COUNTIFS(C15:C454,Z1,D15:D454,AA11,F15:F454,AB2)+COUNTIFS(C15:C454,Z1,D15:D454,AA12,F15:F454,AB2)+COUNTIFS(C15:C454,Z1,D15:D454,AA13,F15:F454,AB2)</f>
        <v>0</v>
      </c>
      <c r="N9" s="39">
        <f>COUNTIFS(C15:C454,Z2,D15:D454,AA11,F15:F454,AB2)+COUNTIFS(C15:C454,Z2,D15:D454,AA12,F15:F454,AB2)+COUNTIFS(C15:C454,Z2,D15:D454,AA13,F15:F454,AB2)</f>
        <v>0</v>
      </c>
      <c r="O9" s="39">
        <f>COUNTIFS(D15:D454,AA11,F15:F454,AB1,G15:G454,#REF!)+COUNTIFS(D15:D454,AA12,F15:F454,AB1,G15:G454,#REF!)+COUNTIFS(D15:D454,AA13,F15:F454,AB1,G15:G454,#REF!)</f>
        <v>0</v>
      </c>
      <c r="P9" s="40">
        <f>COUNTIFS(D15:D454,AA11,F15:F454,AB2,G15:G454,#REF!)+COUNTIFS(D15:D454,AA12,F15:F454,AB2,G15:G454,#REF!)+COUNTIFS(D15:D454,AA13,F15:F454,AB2,G15:G454,#REF!)</f>
        <v>0</v>
      </c>
      <c r="Q9" s="30"/>
      <c r="R9" s="88"/>
      <c r="AA9" s="15" t="s">
        <v>56</v>
      </c>
    </row>
    <row r="10" spans="1:40" ht="15.75" customHeight="1" thickBot="1">
      <c r="B10" s="41"/>
      <c r="C10" s="42"/>
      <c r="D10" s="43"/>
      <c r="E10" s="42"/>
      <c r="F10" s="42"/>
      <c r="G10" s="42"/>
      <c r="H10" s="42"/>
      <c r="I10" s="44" t="s">
        <v>76</v>
      </c>
      <c r="J10" s="45"/>
      <c r="L10" s="42"/>
      <c r="M10" s="30"/>
      <c r="N10" s="30"/>
      <c r="O10" s="30"/>
      <c r="P10" s="30"/>
      <c r="Q10" s="30"/>
      <c r="R10" s="30"/>
      <c r="S10" s="90"/>
      <c r="T10" s="46"/>
      <c r="AA10" s="15" t="s">
        <v>55</v>
      </c>
    </row>
    <row r="11" spans="1:40" ht="15.75" customHeight="1" thickBot="1">
      <c r="B11" s="47"/>
      <c r="C11" s="47"/>
      <c r="D11" s="30"/>
      <c r="E11" s="48"/>
      <c r="F11" s="30"/>
      <c r="G11" s="30"/>
      <c r="H11" s="157" t="s">
        <v>54</v>
      </c>
      <c r="I11" s="158"/>
      <c r="J11" s="158"/>
      <c r="K11" s="158"/>
      <c r="L11" s="159"/>
      <c r="M11" s="42"/>
      <c r="N11" s="42"/>
      <c r="O11" s="42"/>
      <c r="P11" s="42"/>
      <c r="Q11" s="42"/>
      <c r="R11" s="42"/>
      <c r="S11" s="90"/>
      <c r="T11" s="46"/>
      <c r="AA11" s="15" t="s">
        <v>53</v>
      </c>
    </row>
    <row r="12" spans="1:40" ht="15.75" customHeight="1" thickBot="1">
      <c r="B12" s="47"/>
      <c r="C12" s="47"/>
      <c r="D12" s="30"/>
      <c r="E12" s="48"/>
      <c r="F12" s="30"/>
      <c r="G12" s="30"/>
      <c r="H12" s="49">
        <f>COUNTIF(H15:H454,#REF!)</f>
        <v>0</v>
      </c>
      <c r="I12" s="50">
        <f>COUNTIF(I15:I454,#REF!)</f>
        <v>0</v>
      </c>
      <c r="J12" s="50">
        <f>COUNTIF(J15:J454,#REF!)</f>
        <v>0</v>
      </c>
      <c r="K12" s="50">
        <f>COUNTIF(K15:K454,#REF!)</f>
        <v>0</v>
      </c>
      <c r="L12" s="50">
        <f>COUNTIF(L15:L454,#REF!)</f>
        <v>0</v>
      </c>
      <c r="M12" s="51"/>
      <c r="N12" s="42"/>
      <c r="O12" s="42"/>
      <c r="P12" s="42"/>
      <c r="Q12" s="42"/>
      <c r="R12" s="42"/>
      <c r="S12" s="90"/>
      <c r="T12" s="46"/>
      <c r="AA12" s="15" t="s">
        <v>52</v>
      </c>
      <c r="AE12" s="113" t="str">
        <f t="shared" ref="AE12:AE75" si="0">C15&amp;D15&amp;F15</f>
        <v/>
      </c>
      <c r="AF12" s="113"/>
      <c r="AG12" s="113"/>
      <c r="AH12" s="113"/>
      <c r="AI12" s="113"/>
      <c r="AJ12" s="113"/>
    </row>
    <row r="13" spans="1:40" ht="15.75" customHeight="1" thickBot="1">
      <c r="A13" s="160" t="s">
        <v>51</v>
      </c>
      <c r="B13" s="161"/>
      <c r="C13" s="162">
        <f>C3</f>
        <v>0</v>
      </c>
      <c r="D13" s="163"/>
      <c r="E13" s="163"/>
      <c r="F13" s="163"/>
      <c r="G13" s="163"/>
      <c r="H13" s="163"/>
      <c r="I13" s="163"/>
      <c r="J13" s="163"/>
      <c r="K13" s="163"/>
      <c r="L13" s="164"/>
      <c r="M13" s="51"/>
      <c r="N13" s="47"/>
      <c r="O13" s="47"/>
      <c r="P13" s="47"/>
      <c r="Q13" s="47"/>
      <c r="R13" s="47"/>
      <c r="S13" s="90"/>
      <c r="T13" s="46"/>
      <c r="AA13" s="15" t="s">
        <v>9</v>
      </c>
      <c r="AE13" s="113" t="str">
        <f t="shared" si="0"/>
        <v/>
      </c>
      <c r="AF13" s="113"/>
      <c r="AG13" s="113"/>
      <c r="AH13" s="113"/>
      <c r="AI13" s="113"/>
      <c r="AJ13" s="113"/>
      <c r="AL13" s="135"/>
      <c r="AM13" s="135"/>
      <c r="AN13" s="135"/>
    </row>
    <row r="14" spans="1:40" ht="30" customHeight="1" thickBot="1">
      <c r="A14" s="52" t="s">
        <v>3</v>
      </c>
      <c r="B14" s="108" t="s">
        <v>77</v>
      </c>
      <c r="C14" s="53" t="s">
        <v>47</v>
      </c>
      <c r="D14" s="54" t="s">
        <v>2</v>
      </c>
      <c r="E14" s="55" t="s">
        <v>46</v>
      </c>
      <c r="F14" s="56" t="s">
        <v>45</v>
      </c>
      <c r="G14" s="54" t="s">
        <v>78</v>
      </c>
      <c r="H14" s="57">
        <f>IF(COLUMN(H14)-COLUMN($H$14)+DATE($D$7+2018,$D$8,$F$8)&lt;=DATE($D$7+2018,$D$9,$F$9-1), COLUMN(H14)-COLUMN($H$14)+DATE($D$7+2018,$D$8,$F$8), "")</f>
        <v>783126</v>
      </c>
      <c r="I14" s="57" t="str">
        <f>IF(COLUMN(I14)-COLUMN($H$14)+DATE($D$7+2018,$D$8,$F$8)&lt;=DATE($D$7+2018,$D$9,$F$9-1), COLUMN(I14)-COLUMN($H$14)+DATE($D$7+2018,$D$8,$F$8), "")</f>
        <v/>
      </c>
      <c r="J14" s="57" t="str">
        <f>IF(COLUMN(J14)-COLUMN($H$14)+DATE($D$7+2018,$D$8,$F$8)&lt;=DATE($D$7+2018,$D$9,$F$9-1), COLUMN(J14)-COLUMN($H$14)+DATE($D$7+2018,$D$8,$F$8), "")</f>
        <v/>
      </c>
      <c r="K14" s="57" t="str">
        <f>IF(COLUMN(K14)-COLUMN($H$14)+DATE($D$7+2018,$D$8,$F$8)&lt;=DATE($D$7+2018,$D$9,$F$9-1), COLUMN(K14)-COLUMN($H$14)+DATE($D$7+2018,$D$8,$F$8), "")</f>
        <v/>
      </c>
      <c r="L14" s="57" t="str">
        <f>IF(COLUMN(L14)-COLUMN($H$14)+DATE($D$7+2018,$D$8,$F$8)&lt;=DATE($D$7+2018,$D$9,$F$9-1), COLUMN(L14)-COLUMN($H$14)+DATE($D$7+2018,$D$8,$F$8), "")</f>
        <v/>
      </c>
      <c r="M14" s="118" t="s">
        <v>79</v>
      </c>
      <c r="N14" s="119"/>
      <c r="O14" s="119"/>
      <c r="P14" s="58" t="s">
        <v>80</v>
      </c>
      <c r="Q14" s="93"/>
      <c r="R14" s="133" t="s">
        <v>48</v>
      </c>
      <c r="S14" s="134"/>
      <c r="T14" s="95" t="s">
        <v>115</v>
      </c>
      <c r="U14" s="95" t="s">
        <v>116</v>
      </c>
      <c r="V14" s="95" t="s">
        <v>117</v>
      </c>
      <c r="W14" s="95" t="s">
        <v>118</v>
      </c>
      <c r="X14" s="96" t="s">
        <v>119</v>
      </c>
      <c r="AE14" s="113" t="str">
        <f t="shared" si="0"/>
        <v/>
      </c>
      <c r="AF14" s="113"/>
      <c r="AG14" s="113"/>
      <c r="AH14" s="113"/>
      <c r="AI14" s="113"/>
      <c r="AJ14" s="113"/>
      <c r="AL14" s="1" t="s">
        <v>47</v>
      </c>
      <c r="AM14" s="1" t="s">
        <v>50</v>
      </c>
      <c r="AN14" s="1" t="s">
        <v>49</v>
      </c>
    </row>
    <row r="15" spans="1:40" ht="15.75" customHeight="1" thickTop="1">
      <c r="A15" s="102">
        <v>1</v>
      </c>
      <c r="B15" s="107"/>
      <c r="C15" s="107"/>
      <c r="D15" s="60"/>
      <c r="E15" s="107"/>
      <c r="F15" s="79"/>
      <c r="G15" s="62"/>
      <c r="H15" s="62"/>
      <c r="I15" s="62"/>
      <c r="J15" s="62"/>
      <c r="K15" s="62"/>
      <c r="L15" s="62"/>
      <c r="M15" s="116"/>
      <c r="N15" s="116"/>
      <c r="O15" s="117"/>
      <c r="P15" s="63" t="str">
        <f t="shared" ref="P15:P78" si="1">IFERROR(VLOOKUP(AE12,$R$15:$AC$66,2,FALSE),"")</f>
        <v/>
      </c>
      <c r="Q15" s="30"/>
      <c r="R15" s="97" t="str">
        <f t="shared" ref="R15:R46" si="2">AL15&amp;AM15&amp;AN15</f>
        <v>男幼児（年少未満）1.宿泊棟</v>
      </c>
      <c r="S15" s="94" t="s">
        <v>44</v>
      </c>
      <c r="T15" s="94">
        <f>COUNTIFS(H15:H454,"〇",P15:P454,"A")</f>
        <v>0</v>
      </c>
      <c r="U15" s="94">
        <f>COUNTIFS(I15:I454,"〇",P15:P454,"A")</f>
        <v>0</v>
      </c>
      <c r="V15" s="94">
        <f>COUNTIFS(J15:J454,"〇",P15:P454,"A")</f>
        <v>0</v>
      </c>
      <c r="W15" s="94">
        <f>COUNTIFS(K15:K454,"〇",P15:P454,"A")</f>
        <v>0</v>
      </c>
      <c r="X15" s="98">
        <f>COUNTIFS(L15:L454,"〇",P15:P454,"A")</f>
        <v>0</v>
      </c>
      <c r="AE15" s="113" t="str">
        <f t="shared" si="0"/>
        <v/>
      </c>
      <c r="AF15" s="113"/>
      <c r="AG15" s="113"/>
      <c r="AH15" s="113"/>
      <c r="AI15" s="113"/>
      <c r="AJ15" s="113"/>
      <c r="AL15" s="1" t="s">
        <v>18</v>
      </c>
      <c r="AM15" s="1" t="s">
        <v>41</v>
      </c>
      <c r="AN15" s="1" t="s">
        <v>20</v>
      </c>
    </row>
    <row r="16" spans="1:40" ht="15.75" customHeight="1">
      <c r="A16" s="103">
        <v>2</v>
      </c>
      <c r="B16" s="94"/>
      <c r="C16" s="94"/>
      <c r="D16" s="66"/>
      <c r="E16" s="94"/>
      <c r="F16" s="80"/>
      <c r="G16" s="62"/>
      <c r="H16" s="62"/>
      <c r="I16" s="62"/>
      <c r="J16" s="62"/>
      <c r="K16" s="62"/>
      <c r="L16" s="62"/>
      <c r="M16" s="111"/>
      <c r="N16" s="111"/>
      <c r="O16" s="112"/>
      <c r="P16" s="63" t="str">
        <f t="shared" si="1"/>
        <v/>
      </c>
      <c r="Q16" s="30"/>
      <c r="R16" s="97" t="str">
        <f t="shared" si="2"/>
        <v>女幼児（年少未満）1.宿泊棟</v>
      </c>
      <c r="S16" s="94" t="s">
        <v>43</v>
      </c>
      <c r="T16" s="94">
        <f>COUNTIFS(H15:H454,"〇",P15:P454,"B")</f>
        <v>0</v>
      </c>
      <c r="U16" s="94">
        <f>COUNTIFS(I15:I454,"〇",P15:P454,"B")</f>
        <v>0</v>
      </c>
      <c r="V16" s="94">
        <f>COUNTIFS(J15:J454,"〇",P15:P454,"B")</f>
        <v>0</v>
      </c>
      <c r="W16" s="94">
        <f>COUNTIFS(K15:K454,"〇",P15:P454,"B")</f>
        <v>0</v>
      </c>
      <c r="X16" s="98">
        <f>COUNTIFS(L15:L454,"〇",P15:P454,"B")</f>
        <v>0</v>
      </c>
      <c r="AE16" s="113" t="str">
        <f t="shared" si="0"/>
        <v/>
      </c>
      <c r="AF16" s="113"/>
      <c r="AG16" s="113"/>
      <c r="AH16" s="113"/>
      <c r="AI16" s="113"/>
      <c r="AJ16" s="113"/>
      <c r="AL16" s="1" t="s">
        <v>16</v>
      </c>
      <c r="AM16" s="1" t="s">
        <v>41</v>
      </c>
      <c r="AN16" s="1" t="s">
        <v>20</v>
      </c>
    </row>
    <row r="17" spans="1:40" ht="15.75" customHeight="1">
      <c r="A17" s="103">
        <v>3</v>
      </c>
      <c r="B17" s="94"/>
      <c r="C17" s="94"/>
      <c r="D17" s="66"/>
      <c r="E17" s="94"/>
      <c r="F17" s="80"/>
      <c r="G17" s="62"/>
      <c r="H17" s="62"/>
      <c r="I17" s="62"/>
      <c r="J17" s="62"/>
      <c r="K17" s="62"/>
      <c r="L17" s="62"/>
      <c r="M17" s="111"/>
      <c r="N17" s="111"/>
      <c r="O17" s="112"/>
      <c r="P17" s="63" t="str">
        <f t="shared" si="1"/>
        <v/>
      </c>
      <c r="Q17" s="30"/>
      <c r="R17" s="97" t="str">
        <f t="shared" si="2"/>
        <v>男幼児（年少未満）2.キャンプセンター</v>
      </c>
      <c r="S17" s="94" t="s">
        <v>42</v>
      </c>
      <c r="T17" s="94">
        <f>COUNTIFS(H15:H454,"〇",P15:P454,"C")</f>
        <v>0</v>
      </c>
      <c r="U17" s="94">
        <f>COUNTIFS(I15:I454,"〇",P15:P454,"C")</f>
        <v>0</v>
      </c>
      <c r="V17" s="94">
        <f>COUNTIFS(J15:J454,"〇",P15:P454,"C")</f>
        <v>0</v>
      </c>
      <c r="W17" s="94">
        <f>COUNTIFS(K15:K454,"〇",P15:P454,"C")</f>
        <v>0</v>
      </c>
      <c r="X17" s="98">
        <f>COUNTIFS(L15:L454,"〇",P15:P454,"C")</f>
        <v>0</v>
      </c>
      <c r="AE17" s="113" t="str">
        <f t="shared" si="0"/>
        <v/>
      </c>
      <c r="AF17" s="113"/>
      <c r="AG17" s="113"/>
      <c r="AH17" s="113"/>
      <c r="AI17" s="113"/>
      <c r="AJ17" s="113"/>
      <c r="AL17" s="1" t="s">
        <v>18</v>
      </c>
      <c r="AM17" s="1" t="s">
        <v>41</v>
      </c>
      <c r="AN17" s="1" t="s">
        <v>14</v>
      </c>
    </row>
    <row r="18" spans="1:40" ht="15.75" customHeight="1">
      <c r="A18" s="103">
        <v>4</v>
      </c>
      <c r="B18" s="94"/>
      <c r="C18" s="94"/>
      <c r="D18" s="66"/>
      <c r="E18" s="94"/>
      <c r="F18" s="80"/>
      <c r="G18" s="62"/>
      <c r="H18" s="62"/>
      <c r="I18" s="62"/>
      <c r="J18" s="62"/>
      <c r="K18" s="62"/>
      <c r="L18" s="62"/>
      <c r="M18" s="111"/>
      <c r="N18" s="111"/>
      <c r="O18" s="112"/>
      <c r="P18" s="63" t="str">
        <f t="shared" si="1"/>
        <v/>
      </c>
      <c r="Q18" s="30"/>
      <c r="R18" s="97" t="str">
        <f t="shared" si="2"/>
        <v>女幼児（年少未満）2.キャンプセンター</v>
      </c>
      <c r="S18" s="94" t="s">
        <v>40</v>
      </c>
      <c r="T18" s="94">
        <f>COUNTIFS(H15:H454,"〇",P15:P454,"D")</f>
        <v>0</v>
      </c>
      <c r="U18" s="94">
        <f>COUNTIFS(I15:I454,"〇",P15:P454,"D")</f>
        <v>0</v>
      </c>
      <c r="V18" s="94">
        <f>COUNTIFS(J15:J454,"〇",P15:P454,"D")</f>
        <v>0</v>
      </c>
      <c r="W18" s="94">
        <f>COUNTIFS(K15:K454,"〇",P15:P454,"D")</f>
        <v>0</v>
      </c>
      <c r="X18" s="98">
        <f>COUNTIFS(L15:L454,"〇",P15:P454,"D")</f>
        <v>0</v>
      </c>
      <c r="AE18" s="113" t="str">
        <f t="shared" si="0"/>
        <v/>
      </c>
      <c r="AF18" s="113"/>
      <c r="AG18" s="113"/>
      <c r="AH18" s="113"/>
      <c r="AI18" s="113"/>
      <c r="AJ18" s="113"/>
      <c r="AL18" s="1" t="s">
        <v>16</v>
      </c>
      <c r="AM18" s="1" t="s">
        <v>41</v>
      </c>
      <c r="AN18" s="1" t="s">
        <v>14</v>
      </c>
    </row>
    <row r="19" spans="1:40" ht="15.75" customHeight="1">
      <c r="A19" s="103">
        <v>5</v>
      </c>
      <c r="B19" s="94"/>
      <c r="C19" s="94"/>
      <c r="D19" s="66"/>
      <c r="E19" s="94"/>
      <c r="F19" s="80"/>
      <c r="G19" s="62"/>
      <c r="H19" s="62"/>
      <c r="I19" s="62"/>
      <c r="J19" s="62"/>
      <c r="K19" s="62"/>
      <c r="L19" s="62"/>
      <c r="M19" s="111"/>
      <c r="N19" s="111"/>
      <c r="O19" s="112"/>
      <c r="P19" s="63" t="str">
        <f t="shared" si="1"/>
        <v/>
      </c>
      <c r="Q19" s="30"/>
      <c r="R19" s="97" t="str">
        <f t="shared" si="2"/>
        <v>男幼児（年少以上）1.宿泊棟</v>
      </c>
      <c r="S19" s="94" t="s">
        <v>39</v>
      </c>
      <c r="T19" s="94">
        <f>COUNTIFS(H15:H454,"〇",P15:P454,"E")</f>
        <v>0</v>
      </c>
      <c r="U19" s="94">
        <f>COUNTIFS(I15:I454,"〇",P15:P454,"E")</f>
        <v>0</v>
      </c>
      <c r="V19" s="94">
        <f>COUNTIFS(J15:J454,"〇",P15:P454,"E")</f>
        <v>0</v>
      </c>
      <c r="W19" s="94">
        <f>COUNTIFS(K15:K454,"〇",P15:P454,"E")</f>
        <v>0</v>
      </c>
      <c r="X19" s="98">
        <f>COUNTIFS(L15:L454,"〇",P15:P454,"E")</f>
        <v>0</v>
      </c>
      <c r="AE19" s="113" t="str">
        <f t="shared" si="0"/>
        <v/>
      </c>
      <c r="AF19" s="113"/>
      <c r="AG19" s="113"/>
      <c r="AH19" s="113"/>
      <c r="AI19" s="113"/>
      <c r="AJ19" s="113"/>
      <c r="AL19" s="1" t="s">
        <v>18</v>
      </c>
      <c r="AM19" s="1" t="s">
        <v>36</v>
      </c>
      <c r="AN19" s="1" t="s">
        <v>20</v>
      </c>
    </row>
    <row r="20" spans="1:40" ht="15.75" customHeight="1">
      <c r="A20" s="103">
        <v>6</v>
      </c>
      <c r="B20" s="94"/>
      <c r="C20" s="94"/>
      <c r="D20" s="66"/>
      <c r="E20" s="94"/>
      <c r="F20" s="80"/>
      <c r="G20" s="62"/>
      <c r="H20" s="62"/>
      <c r="I20" s="62"/>
      <c r="J20" s="62"/>
      <c r="K20" s="62"/>
      <c r="L20" s="62"/>
      <c r="M20" s="111"/>
      <c r="N20" s="111"/>
      <c r="O20" s="112"/>
      <c r="P20" s="63" t="str">
        <f t="shared" si="1"/>
        <v/>
      </c>
      <c r="Q20" s="30"/>
      <c r="R20" s="97" t="str">
        <f t="shared" si="2"/>
        <v>女幼児（年少以上）1.宿泊棟</v>
      </c>
      <c r="S20" s="94" t="s">
        <v>38</v>
      </c>
      <c r="T20" s="94">
        <f>COUNTIFS(H15:H454,"〇",P15:P454,"F")</f>
        <v>0</v>
      </c>
      <c r="U20" s="94">
        <f>COUNTIFS(I15:I454,"〇",P15:P454,"F")</f>
        <v>0</v>
      </c>
      <c r="V20" s="94">
        <f>COUNTIFS(J15:J454,"〇",P15:P454,"F")</f>
        <v>0</v>
      </c>
      <c r="W20" s="94">
        <f>COUNTIFS(K15:K454,"〇",P15:P454,"F")</f>
        <v>0</v>
      </c>
      <c r="X20" s="98">
        <f>COUNTIFS(L15:L454,"〇",P15:P454,"F")</f>
        <v>0</v>
      </c>
      <c r="AE20" s="113" t="str">
        <f t="shared" si="0"/>
        <v/>
      </c>
      <c r="AF20" s="113"/>
      <c r="AG20" s="113"/>
      <c r="AH20" s="113"/>
      <c r="AI20" s="113"/>
      <c r="AJ20" s="113"/>
      <c r="AL20" s="1" t="s">
        <v>16</v>
      </c>
      <c r="AM20" s="1" t="s">
        <v>36</v>
      </c>
      <c r="AN20" s="1" t="s">
        <v>20</v>
      </c>
    </row>
    <row r="21" spans="1:40" ht="15.75" customHeight="1">
      <c r="A21" s="103">
        <v>7</v>
      </c>
      <c r="B21" s="94"/>
      <c r="C21" s="94"/>
      <c r="D21" s="66"/>
      <c r="E21" s="94"/>
      <c r="F21" s="80"/>
      <c r="G21" s="62"/>
      <c r="H21" s="62"/>
      <c r="I21" s="62"/>
      <c r="J21" s="62"/>
      <c r="K21" s="62"/>
      <c r="L21" s="62"/>
      <c r="M21" s="111"/>
      <c r="N21" s="111"/>
      <c r="O21" s="112"/>
      <c r="P21" s="63" t="str">
        <f t="shared" si="1"/>
        <v/>
      </c>
      <c r="Q21" s="30"/>
      <c r="R21" s="97" t="str">
        <f t="shared" si="2"/>
        <v>男幼児（年少以上）2.キャンプセンター</v>
      </c>
      <c r="S21" s="94" t="s">
        <v>37</v>
      </c>
      <c r="T21" s="94">
        <f>COUNTIFS(H15:H454,"〇",P15:P454,"G")</f>
        <v>0</v>
      </c>
      <c r="U21" s="94">
        <f>COUNTIFS(I15:I454,"〇",P15:P454,"G")</f>
        <v>0</v>
      </c>
      <c r="V21" s="94">
        <f>COUNTIFS(J15:J454,"〇",P15:P454,"G")</f>
        <v>0</v>
      </c>
      <c r="W21" s="94">
        <f>COUNTIFS(K15:K454,"〇",P15:P454,"G")</f>
        <v>0</v>
      </c>
      <c r="X21" s="98">
        <f>COUNTIFS(L15:L454,"〇",P15:P454,"G")</f>
        <v>0</v>
      </c>
      <c r="AE21" s="113" t="str">
        <f t="shared" si="0"/>
        <v/>
      </c>
      <c r="AF21" s="113"/>
      <c r="AG21" s="113"/>
      <c r="AH21" s="113"/>
      <c r="AI21" s="113"/>
      <c r="AJ21" s="113"/>
      <c r="AL21" s="1" t="s">
        <v>18</v>
      </c>
      <c r="AM21" s="1" t="s">
        <v>36</v>
      </c>
      <c r="AN21" s="1" t="s">
        <v>14</v>
      </c>
    </row>
    <row r="22" spans="1:40" ht="15.75" customHeight="1">
      <c r="A22" s="103">
        <v>8</v>
      </c>
      <c r="B22" s="94"/>
      <c r="C22" s="94"/>
      <c r="D22" s="66"/>
      <c r="E22" s="94"/>
      <c r="F22" s="80"/>
      <c r="G22" s="62"/>
      <c r="H22" s="62"/>
      <c r="I22" s="62"/>
      <c r="J22" s="62"/>
      <c r="K22" s="62"/>
      <c r="L22" s="62"/>
      <c r="M22" s="111"/>
      <c r="N22" s="111"/>
      <c r="O22" s="112"/>
      <c r="P22" s="63" t="str">
        <f t="shared" si="1"/>
        <v/>
      </c>
      <c r="Q22" s="30"/>
      <c r="R22" s="97" t="str">
        <f t="shared" si="2"/>
        <v>女幼児（年少以上）2.キャンプセンター</v>
      </c>
      <c r="S22" s="94" t="s">
        <v>35</v>
      </c>
      <c r="T22" s="94">
        <f>COUNTIFS(H15:H454,"〇",P15:P454,"H")</f>
        <v>0</v>
      </c>
      <c r="U22" s="94">
        <f>COUNTIFS(I15:I454,"〇",P15:P454,"H")</f>
        <v>0</v>
      </c>
      <c r="V22" s="94">
        <f>COUNTIFS(J15:J454,"〇",P15:P454,"H")</f>
        <v>0</v>
      </c>
      <c r="W22" s="94">
        <f>COUNTIFS(K15:K454,"〇",P15:P454,"H")</f>
        <v>0</v>
      </c>
      <c r="X22" s="98">
        <f>COUNTIFS(L15:L454,"〇",P15:P454,"H")</f>
        <v>0</v>
      </c>
      <c r="AE22" s="113" t="str">
        <f t="shared" si="0"/>
        <v/>
      </c>
      <c r="AF22" s="113"/>
      <c r="AG22" s="113"/>
      <c r="AH22" s="113"/>
      <c r="AI22" s="113"/>
      <c r="AJ22" s="113"/>
      <c r="AL22" s="1" t="s">
        <v>16</v>
      </c>
      <c r="AM22" s="1" t="s">
        <v>36</v>
      </c>
      <c r="AN22" s="1" t="s">
        <v>14</v>
      </c>
    </row>
    <row r="23" spans="1:40" ht="15.75" customHeight="1">
      <c r="A23" s="103">
        <v>9</v>
      </c>
      <c r="B23" s="106"/>
      <c r="C23" s="94"/>
      <c r="D23" s="66"/>
      <c r="E23" s="94"/>
      <c r="F23" s="80"/>
      <c r="G23" s="62"/>
      <c r="H23" s="62"/>
      <c r="I23" s="62"/>
      <c r="J23" s="62"/>
      <c r="K23" s="62"/>
      <c r="L23" s="62"/>
      <c r="M23" s="111"/>
      <c r="N23" s="111"/>
      <c r="O23" s="112"/>
      <c r="P23" s="63" t="str">
        <f t="shared" si="1"/>
        <v/>
      </c>
      <c r="Q23" s="30"/>
      <c r="R23" s="97" t="str">
        <f t="shared" si="2"/>
        <v>男小学生1.宿泊棟</v>
      </c>
      <c r="S23" s="94" t="s">
        <v>32</v>
      </c>
      <c r="T23" s="94">
        <f>COUNTIFS(H15:H454,"〇",P15:P454,"I")</f>
        <v>0</v>
      </c>
      <c r="U23" s="94">
        <f>COUNTIFS(I15:I454,"〇",P15:P454,"I")</f>
        <v>0</v>
      </c>
      <c r="V23" s="94">
        <f>COUNTIFS(J15:J454,"〇",P15:P454,"I")</f>
        <v>0</v>
      </c>
      <c r="W23" s="94">
        <f>COUNTIFS(K15:K454,"〇",P15:P454,"I")</f>
        <v>0</v>
      </c>
      <c r="X23" s="98">
        <f>COUNTIFS(L15:L454,"〇",P15:P454,"I")</f>
        <v>0</v>
      </c>
      <c r="AE23" s="113" t="str">
        <f t="shared" si="0"/>
        <v/>
      </c>
      <c r="AF23" s="113"/>
      <c r="AG23" s="113"/>
      <c r="AH23" s="113"/>
      <c r="AI23" s="113"/>
      <c r="AJ23" s="113"/>
      <c r="AL23" s="1" t="s">
        <v>18</v>
      </c>
      <c r="AM23" s="1" t="s">
        <v>4</v>
      </c>
      <c r="AN23" s="1" t="s">
        <v>20</v>
      </c>
    </row>
    <row r="24" spans="1:40" ht="15.75" customHeight="1">
      <c r="A24" s="103">
        <v>10</v>
      </c>
      <c r="B24" s="106"/>
      <c r="C24" s="94"/>
      <c r="D24" s="66"/>
      <c r="E24" s="94"/>
      <c r="F24" s="80"/>
      <c r="G24" s="62"/>
      <c r="H24" s="62"/>
      <c r="I24" s="62"/>
      <c r="J24" s="62"/>
      <c r="K24" s="62"/>
      <c r="L24" s="62"/>
      <c r="M24" s="111"/>
      <c r="N24" s="111"/>
      <c r="O24" s="112"/>
      <c r="P24" s="63" t="str">
        <f t="shared" si="1"/>
        <v/>
      </c>
      <c r="Q24" s="30"/>
      <c r="R24" s="97" t="str">
        <f t="shared" si="2"/>
        <v>女小学生1.宿泊棟</v>
      </c>
      <c r="S24" s="94" t="s">
        <v>31</v>
      </c>
      <c r="T24" s="94">
        <f>COUNTIFS(H15:H454,"〇",P15:P454,"J")</f>
        <v>0</v>
      </c>
      <c r="U24" s="94">
        <f>COUNTIFS(I15:I454,"〇",P15:P454,"J")</f>
        <v>0</v>
      </c>
      <c r="V24" s="94">
        <f>COUNTIFS(J15:J454,"〇",P15:P454,"J")</f>
        <v>0</v>
      </c>
      <c r="W24" s="94">
        <f>COUNTIFS(K15:K454,"〇",P15:P454,"J")</f>
        <v>0</v>
      </c>
      <c r="X24" s="98">
        <f>COUNTIFS(L15:L454,"〇",P15:P454,"J")</f>
        <v>0</v>
      </c>
      <c r="AE24" s="113" t="str">
        <f t="shared" si="0"/>
        <v/>
      </c>
      <c r="AF24" s="113"/>
      <c r="AG24" s="113"/>
      <c r="AH24" s="113"/>
      <c r="AI24" s="113"/>
      <c r="AJ24" s="113"/>
      <c r="AL24" s="1" t="s">
        <v>16</v>
      </c>
      <c r="AM24" s="1" t="s">
        <v>4</v>
      </c>
      <c r="AN24" s="1" t="s">
        <v>20</v>
      </c>
    </row>
    <row r="25" spans="1:40" ht="15.75" customHeight="1">
      <c r="A25" s="103">
        <v>11</v>
      </c>
      <c r="B25" s="106"/>
      <c r="C25" s="94"/>
      <c r="D25" s="66"/>
      <c r="E25" s="94"/>
      <c r="F25" s="80"/>
      <c r="G25" s="62"/>
      <c r="H25" s="62"/>
      <c r="I25" s="62"/>
      <c r="J25" s="62"/>
      <c r="K25" s="62"/>
      <c r="L25" s="62"/>
      <c r="M25" s="111"/>
      <c r="N25" s="111"/>
      <c r="O25" s="112"/>
      <c r="P25" s="63" t="str">
        <f t="shared" si="1"/>
        <v/>
      </c>
      <c r="Q25" s="30"/>
      <c r="R25" s="97" t="str">
        <f t="shared" si="2"/>
        <v>男小学生2.キャンプセンター</v>
      </c>
      <c r="S25" s="94" t="s">
        <v>30</v>
      </c>
      <c r="T25" s="94">
        <f>COUNTIFS(H15:H454,"〇",P15:P454,"K")</f>
        <v>0</v>
      </c>
      <c r="U25" s="94">
        <f>COUNTIFS(I15:I454,"〇",P15:P454,"K")</f>
        <v>0</v>
      </c>
      <c r="V25" s="94">
        <f>COUNTIFS(J15:J454,"〇",P15:P454,"K")</f>
        <v>0</v>
      </c>
      <c r="W25" s="94">
        <f>COUNTIFS(K15:K454,"〇",P15:P454,"K")</f>
        <v>0</v>
      </c>
      <c r="X25" s="98">
        <f>COUNTIFS(L15:L454,"〇",P15:P454,"K")</f>
        <v>0</v>
      </c>
      <c r="AE25" s="113" t="str">
        <f t="shared" si="0"/>
        <v/>
      </c>
      <c r="AF25" s="113"/>
      <c r="AG25" s="113"/>
      <c r="AH25" s="113"/>
      <c r="AI25" s="113"/>
      <c r="AJ25" s="113"/>
      <c r="AL25" s="1" t="s">
        <v>18</v>
      </c>
      <c r="AM25" s="1" t="s">
        <v>4</v>
      </c>
      <c r="AN25" s="1" t="s">
        <v>14</v>
      </c>
    </row>
    <row r="26" spans="1:40" ht="15.75" customHeight="1">
      <c r="A26" s="103">
        <v>12</v>
      </c>
      <c r="B26" s="106"/>
      <c r="C26" s="94"/>
      <c r="D26" s="66"/>
      <c r="E26" s="94"/>
      <c r="F26" s="80"/>
      <c r="G26" s="62"/>
      <c r="H26" s="62"/>
      <c r="I26" s="62"/>
      <c r="J26" s="62"/>
      <c r="K26" s="62"/>
      <c r="L26" s="62"/>
      <c r="M26" s="111"/>
      <c r="N26" s="111"/>
      <c r="O26" s="112"/>
      <c r="P26" s="63" t="str">
        <f t="shared" si="1"/>
        <v/>
      </c>
      <c r="Q26" s="30"/>
      <c r="R26" s="97" t="str">
        <f t="shared" si="2"/>
        <v>女小学生2.キャンプセンター</v>
      </c>
      <c r="S26" s="94" t="s">
        <v>28</v>
      </c>
      <c r="T26" s="94">
        <f>COUNTIFS(H15:H454,"〇",P15:P454,"L")</f>
        <v>0</v>
      </c>
      <c r="U26" s="94">
        <f>COUNTIFS(I15:I454,"〇",P15:P454,"L")</f>
        <v>0</v>
      </c>
      <c r="V26" s="94">
        <f>COUNTIFS(J15:J454,"〇",P15:P454,"L")</f>
        <v>0</v>
      </c>
      <c r="W26" s="94">
        <f>COUNTIFS(K15:K454,"〇",P15:P454,"L")</f>
        <v>0</v>
      </c>
      <c r="X26" s="98">
        <f>COUNTIFS(L15:L454,"〇",P15:P454,"L")</f>
        <v>0</v>
      </c>
      <c r="AE26" s="113" t="str">
        <f t="shared" si="0"/>
        <v/>
      </c>
      <c r="AF26" s="113"/>
      <c r="AG26" s="113"/>
      <c r="AH26" s="113"/>
      <c r="AI26" s="113"/>
      <c r="AJ26" s="113"/>
      <c r="AL26" s="1" t="s">
        <v>16</v>
      </c>
      <c r="AM26" s="1" t="s">
        <v>4</v>
      </c>
      <c r="AN26" s="1" t="s">
        <v>14</v>
      </c>
    </row>
    <row r="27" spans="1:40" ht="15.75" customHeight="1">
      <c r="A27" s="103">
        <v>13</v>
      </c>
      <c r="B27" s="106"/>
      <c r="C27" s="94"/>
      <c r="D27" s="66"/>
      <c r="E27" s="94"/>
      <c r="F27" s="80"/>
      <c r="G27" s="62"/>
      <c r="H27" s="62"/>
      <c r="I27" s="62"/>
      <c r="J27" s="62"/>
      <c r="K27" s="62"/>
      <c r="L27" s="62"/>
      <c r="M27" s="111"/>
      <c r="N27" s="111"/>
      <c r="O27" s="112"/>
      <c r="P27" s="63" t="str">
        <f t="shared" si="1"/>
        <v/>
      </c>
      <c r="Q27" s="30"/>
      <c r="R27" s="97" t="str">
        <f t="shared" si="2"/>
        <v>男中学生1.宿泊棟</v>
      </c>
      <c r="S27" s="94" t="s">
        <v>26</v>
      </c>
      <c r="T27" s="94">
        <f>COUNTIFS(H15:H454,"〇",P15:P454,"M")</f>
        <v>0</v>
      </c>
      <c r="U27" s="94">
        <f>COUNTIFS(I15:I454,"〇",P15:P454,"M")</f>
        <v>0</v>
      </c>
      <c r="V27" s="94">
        <f>COUNTIFS(J15:J454,"〇",P15:P454,"M")</f>
        <v>0</v>
      </c>
      <c r="W27" s="94">
        <f>COUNTIFS(K15:K454,"〇",P15:P454,"M")</f>
        <v>0</v>
      </c>
      <c r="X27" s="98">
        <f>COUNTIFS(L15:L454,"〇",P15:P454,"M")</f>
        <v>0</v>
      </c>
      <c r="AE27" s="113" t="str">
        <f t="shared" si="0"/>
        <v/>
      </c>
      <c r="AF27" s="113"/>
      <c r="AG27" s="113"/>
      <c r="AH27" s="113"/>
      <c r="AI27" s="113"/>
      <c r="AJ27" s="113"/>
      <c r="AL27" s="1" t="s">
        <v>18</v>
      </c>
      <c r="AM27" s="1" t="s">
        <v>5</v>
      </c>
      <c r="AN27" s="1" t="s">
        <v>20</v>
      </c>
    </row>
    <row r="28" spans="1:40" ht="15.75" customHeight="1">
      <c r="A28" s="103">
        <v>14</v>
      </c>
      <c r="B28" s="106"/>
      <c r="C28" s="94"/>
      <c r="D28" s="66"/>
      <c r="E28" s="94"/>
      <c r="F28" s="80"/>
      <c r="G28" s="62"/>
      <c r="H28" s="62"/>
      <c r="I28" s="62"/>
      <c r="J28" s="62"/>
      <c r="K28" s="62"/>
      <c r="L28" s="62"/>
      <c r="M28" s="111"/>
      <c r="N28" s="111"/>
      <c r="O28" s="112"/>
      <c r="P28" s="63" t="str">
        <f t="shared" si="1"/>
        <v/>
      </c>
      <c r="Q28" s="30"/>
      <c r="R28" s="97" t="str">
        <f t="shared" si="2"/>
        <v>女中学生1.宿泊棟</v>
      </c>
      <c r="S28" s="94" t="s">
        <v>25</v>
      </c>
      <c r="T28" s="94">
        <f>COUNTIFS(H15:H454,"〇",P15:P454,"N")</f>
        <v>0</v>
      </c>
      <c r="U28" s="94">
        <f>COUNTIFS(I15:I454,"〇",P15:P454,"N")</f>
        <v>0</v>
      </c>
      <c r="V28" s="94">
        <f>COUNTIFS(J15:J454,"〇",P15:P454,"N")</f>
        <v>0</v>
      </c>
      <c r="W28" s="94">
        <f>COUNTIFS(K15:K454,"〇",P15:P454,"N")</f>
        <v>0</v>
      </c>
      <c r="X28" s="98">
        <f>COUNTIFS(L15:L454,"〇",P15:P454,"N")</f>
        <v>0</v>
      </c>
      <c r="AE28" s="113" t="str">
        <f t="shared" si="0"/>
        <v/>
      </c>
      <c r="AF28" s="113"/>
      <c r="AG28" s="113"/>
      <c r="AH28" s="113"/>
      <c r="AI28" s="113"/>
      <c r="AJ28" s="113"/>
      <c r="AL28" s="1" t="s">
        <v>16</v>
      </c>
      <c r="AM28" s="1" t="s">
        <v>5</v>
      </c>
      <c r="AN28" s="1" t="s">
        <v>20</v>
      </c>
    </row>
    <row r="29" spans="1:40" ht="15.75" customHeight="1">
      <c r="A29" s="103">
        <v>15</v>
      </c>
      <c r="B29" s="106"/>
      <c r="C29" s="94"/>
      <c r="D29" s="66"/>
      <c r="E29" s="94"/>
      <c r="F29" s="80"/>
      <c r="G29" s="62"/>
      <c r="H29" s="62"/>
      <c r="I29" s="62"/>
      <c r="J29" s="62"/>
      <c r="K29" s="62"/>
      <c r="L29" s="62"/>
      <c r="M29" s="111"/>
      <c r="N29" s="111"/>
      <c r="O29" s="112"/>
      <c r="P29" s="63" t="str">
        <f t="shared" si="1"/>
        <v/>
      </c>
      <c r="Q29" s="30"/>
      <c r="R29" s="97" t="str">
        <f t="shared" si="2"/>
        <v>男中学生2.キャンプセンター</v>
      </c>
      <c r="S29" s="94" t="s">
        <v>113</v>
      </c>
      <c r="T29" s="94">
        <f>COUNTIFS(H15:H454,"〇",P15:P454,"O")</f>
        <v>0</v>
      </c>
      <c r="U29" s="94">
        <f>COUNTIFS(I15:I454,"〇",P15:P454,"O")</f>
        <v>0</v>
      </c>
      <c r="V29" s="94">
        <f>COUNTIFS(J15:J454,"〇",P15:P454,"O")</f>
        <v>0</v>
      </c>
      <c r="W29" s="94">
        <f>COUNTIFS(K15:K454,"〇",P15:P454,"O")</f>
        <v>0</v>
      </c>
      <c r="X29" s="98">
        <f>COUNTIFS(L15:L454,"〇",P15:P454,"O")</f>
        <v>0</v>
      </c>
      <c r="AE29" s="113" t="str">
        <f t="shared" si="0"/>
        <v/>
      </c>
      <c r="AF29" s="113"/>
      <c r="AG29" s="113"/>
      <c r="AH29" s="113"/>
      <c r="AI29" s="113"/>
      <c r="AJ29" s="113"/>
      <c r="AL29" s="1" t="s">
        <v>18</v>
      </c>
      <c r="AM29" s="1" t="s">
        <v>5</v>
      </c>
      <c r="AN29" s="1" t="s">
        <v>14</v>
      </c>
    </row>
    <row r="30" spans="1:40" ht="15.75" customHeight="1">
      <c r="A30" s="103">
        <v>16</v>
      </c>
      <c r="B30" s="106"/>
      <c r="C30" s="94"/>
      <c r="D30" s="66"/>
      <c r="E30" s="94"/>
      <c r="F30" s="80"/>
      <c r="G30" s="62"/>
      <c r="H30" s="62"/>
      <c r="I30" s="62"/>
      <c r="J30" s="62"/>
      <c r="K30" s="62"/>
      <c r="L30" s="62"/>
      <c r="M30" s="111"/>
      <c r="N30" s="111"/>
      <c r="O30" s="112"/>
      <c r="P30" s="63" t="str">
        <f t="shared" si="1"/>
        <v/>
      </c>
      <c r="Q30" s="30"/>
      <c r="R30" s="97" t="str">
        <f t="shared" si="2"/>
        <v>女中学生2.キャンプセンター</v>
      </c>
      <c r="S30" s="94" t="s">
        <v>114</v>
      </c>
      <c r="T30" s="94">
        <f>COUNTIFS(H15:H454,"〇",P15:P454,"P")</f>
        <v>0</v>
      </c>
      <c r="U30" s="94">
        <f>COUNTIFS(I15:I454,"〇",P15:P454,"P")</f>
        <v>0</v>
      </c>
      <c r="V30" s="94">
        <f>COUNTIFS(J15:J454,"〇",P15:P454,"P")</f>
        <v>0</v>
      </c>
      <c r="W30" s="94">
        <f>COUNTIFS(K15:K454,"〇",P15:P454,"P")</f>
        <v>0</v>
      </c>
      <c r="X30" s="98">
        <f>COUNTIFS(L15:L454,"〇",P15:P454,"P")</f>
        <v>0</v>
      </c>
      <c r="AE30" s="113" t="str">
        <f t="shared" si="0"/>
        <v/>
      </c>
      <c r="AF30" s="113"/>
      <c r="AG30" s="113"/>
      <c r="AH30" s="113"/>
      <c r="AI30" s="113"/>
      <c r="AJ30" s="113"/>
      <c r="AL30" s="1" t="s">
        <v>16</v>
      </c>
      <c r="AM30" s="1" t="s">
        <v>5</v>
      </c>
      <c r="AN30" s="1" t="s">
        <v>14</v>
      </c>
    </row>
    <row r="31" spans="1:40" ht="15.75" customHeight="1">
      <c r="A31" s="103">
        <v>17</v>
      </c>
      <c r="B31" s="94"/>
      <c r="C31" s="94"/>
      <c r="D31" s="66"/>
      <c r="E31" s="94"/>
      <c r="F31" s="80"/>
      <c r="G31" s="62"/>
      <c r="H31" s="62"/>
      <c r="I31" s="62"/>
      <c r="J31" s="62"/>
      <c r="K31" s="62"/>
      <c r="L31" s="62"/>
      <c r="M31" s="111"/>
      <c r="N31" s="111"/>
      <c r="O31" s="112"/>
      <c r="P31" s="63" t="str">
        <f t="shared" si="1"/>
        <v/>
      </c>
      <c r="Q31" s="30"/>
      <c r="R31" s="97" t="str">
        <f t="shared" si="2"/>
        <v>男高校生1.宿泊棟</v>
      </c>
      <c r="S31" s="94" t="s">
        <v>21</v>
      </c>
      <c r="T31" s="94">
        <f>COUNTIFS(H15:H454,"〇",P15:P454,"Q")</f>
        <v>0</v>
      </c>
      <c r="U31" s="94">
        <f>COUNTIFS(I15:I454,"〇",P15:P454,"Q")</f>
        <v>0</v>
      </c>
      <c r="V31" s="94">
        <f>COUNTIFS(J15:J454,"〇",P15:P454,"Q")</f>
        <v>0</v>
      </c>
      <c r="W31" s="94">
        <f>COUNTIFS(K15:K454,"〇",P15:P454,"Q")</f>
        <v>0</v>
      </c>
      <c r="X31" s="98">
        <f>COUNTIFS(L15:L454,"〇",P15:P454,"Q")</f>
        <v>0</v>
      </c>
      <c r="AE31" s="113" t="str">
        <f t="shared" si="0"/>
        <v/>
      </c>
      <c r="AF31" s="113"/>
      <c r="AG31" s="113"/>
      <c r="AH31" s="113"/>
      <c r="AI31" s="113"/>
      <c r="AJ31" s="113"/>
      <c r="AL31" s="1" t="s">
        <v>18</v>
      </c>
      <c r="AM31" s="1" t="s">
        <v>6</v>
      </c>
      <c r="AN31" s="1" t="s">
        <v>20</v>
      </c>
    </row>
    <row r="32" spans="1:40" ht="15.75" customHeight="1">
      <c r="A32" s="103">
        <v>18</v>
      </c>
      <c r="B32" s="106"/>
      <c r="C32" s="94"/>
      <c r="D32" s="66"/>
      <c r="E32" s="94"/>
      <c r="F32" s="80"/>
      <c r="G32" s="62"/>
      <c r="H32" s="62"/>
      <c r="I32" s="62"/>
      <c r="J32" s="62"/>
      <c r="K32" s="62"/>
      <c r="L32" s="62"/>
      <c r="M32" s="111"/>
      <c r="N32" s="111"/>
      <c r="O32" s="112"/>
      <c r="P32" s="63" t="str">
        <f t="shared" si="1"/>
        <v/>
      </c>
      <c r="Q32" s="30"/>
      <c r="R32" s="97" t="str">
        <f t="shared" si="2"/>
        <v>女高校生1.宿泊棟</v>
      </c>
      <c r="S32" s="94" t="s">
        <v>19</v>
      </c>
      <c r="T32" s="94">
        <f>COUNTIFS(H15:H454,"〇",P15:P454,"R")</f>
        <v>0</v>
      </c>
      <c r="U32" s="94">
        <f>COUNTIFS(I15:I454,"〇",P15:P454,"R")</f>
        <v>0</v>
      </c>
      <c r="V32" s="94">
        <f>COUNTIFS(J15:J454,"〇",P15:P454,"R")</f>
        <v>0</v>
      </c>
      <c r="W32" s="94">
        <f>COUNTIFS(K15:K454,"〇",P15:P454,"R")</f>
        <v>0</v>
      </c>
      <c r="X32" s="98">
        <f>COUNTIFS(L15:L454,"〇",P15:P454,"R")</f>
        <v>0</v>
      </c>
      <c r="AE32" s="113" t="str">
        <f t="shared" si="0"/>
        <v/>
      </c>
      <c r="AF32" s="113"/>
      <c r="AG32" s="113"/>
      <c r="AH32" s="113"/>
      <c r="AI32" s="113"/>
      <c r="AJ32" s="113"/>
      <c r="AL32" s="1" t="s">
        <v>16</v>
      </c>
      <c r="AM32" s="1" t="s">
        <v>6</v>
      </c>
      <c r="AN32" s="1" t="s">
        <v>20</v>
      </c>
    </row>
    <row r="33" spans="1:40" ht="15.75" customHeight="1">
      <c r="A33" s="103">
        <v>19</v>
      </c>
      <c r="B33" s="106"/>
      <c r="C33" s="94"/>
      <c r="D33" s="66"/>
      <c r="E33" s="94"/>
      <c r="F33" s="80"/>
      <c r="G33" s="62"/>
      <c r="H33" s="62"/>
      <c r="I33" s="62"/>
      <c r="J33" s="62"/>
      <c r="K33" s="62"/>
      <c r="L33" s="62"/>
      <c r="M33" s="111"/>
      <c r="N33" s="111"/>
      <c r="O33" s="112"/>
      <c r="P33" s="63" t="str">
        <f t="shared" si="1"/>
        <v/>
      </c>
      <c r="Q33" s="30"/>
      <c r="R33" s="97" t="str">
        <f t="shared" si="2"/>
        <v>男高校生2.キャンプセンター</v>
      </c>
      <c r="S33" s="94" t="s">
        <v>17</v>
      </c>
      <c r="T33" s="94">
        <f>COUNTIFS(H15:H454,"〇",P15:P454,"S")</f>
        <v>0</v>
      </c>
      <c r="U33" s="94">
        <f>COUNTIFS(I15:I454,"〇",P15:P454,"S")</f>
        <v>0</v>
      </c>
      <c r="V33" s="94">
        <f>COUNTIFS(J15:J454,"〇",P15:P454,"S")</f>
        <v>0</v>
      </c>
      <c r="W33" s="94">
        <f>COUNTIFS(K15:K454,"〇",P15:P454,"S")</f>
        <v>0</v>
      </c>
      <c r="X33" s="98">
        <f>COUNTIFS(L15:L454,"〇",O15:O454,"S")</f>
        <v>0</v>
      </c>
      <c r="AE33" s="113" t="str">
        <f t="shared" si="0"/>
        <v/>
      </c>
      <c r="AF33" s="113"/>
      <c r="AG33" s="113"/>
      <c r="AH33" s="113"/>
      <c r="AI33" s="113"/>
      <c r="AJ33" s="113"/>
      <c r="AL33" s="1" t="s">
        <v>18</v>
      </c>
      <c r="AM33" s="1" t="s">
        <v>6</v>
      </c>
      <c r="AN33" s="1" t="s">
        <v>14</v>
      </c>
    </row>
    <row r="34" spans="1:40" ht="15.75" customHeight="1">
      <c r="A34" s="103">
        <v>20</v>
      </c>
      <c r="B34" s="106"/>
      <c r="C34" s="94"/>
      <c r="D34" s="66"/>
      <c r="E34" s="94"/>
      <c r="F34" s="80"/>
      <c r="G34" s="62"/>
      <c r="H34" s="62"/>
      <c r="I34" s="62"/>
      <c r="J34" s="62"/>
      <c r="K34" s="62"/>
      <c r="L34" s="62"/>
      <c r="M34" s="111"/>
      <c r="N34" s="111"/>
      <c r="O34" s="112"/>
      <c r="P34" s="63" t="str">
        <f t="shared" si="1"/>
        <v/>
      </c>
      <c r="Q34" s="30"/>
      <c r="R34" s="97" t="str">
        <f t="shared" si="2"/>
        <v>女高校生2.キャンプセンター</v>
      </c>
      <c r="S34" s="94" t="s">
        <v>13</v>
      </c>
      <c r="T34" s="94">
        <f>COUNTIFS(H15:H454,"〇",P15:P454,"T")</f>
        <v>0</v>
      </c>
      <c r="U34" s="94">
        <f>COUNTIFS(I15:I454,"〇",P15:P454,"T")</f>
        <v>0</v>
      </c>
      <c r="V34" s="94">
        <f>COUNTIFS(J15:J454,"〇",P15:P454,"T")</f>
        <v>0</v>
      </c>
      <c r="W34" s="94">
        <f>COUNTIFS(K15:K454,"〇",P15:P454,"T")</f>
        <v>0</v>
      </c>
      <c r="X34" s="98">
        <f>COUNTIFS(L15:L454,"〇",P15:P454,"T")</f>
        <v>0</v>
      </c>
      <c r="AE34" s="113" t="str">
        <f t="shared" si="0"/>
        <v/>
      </c>
      <c r="AF34" s="113"/>
      <c r="AG34" s="113"/>
      <c r="AH34" s="113"/>
      <c r="AI34" s="113"/>
      <c r="AJ34" s="113"/>
      <c r="AL34" s="1" t="s">
        <v>16</v>
      </c>
      <c r="AM34" s="1" t="s">
        <v>6</v>
      </c>
      <c r="AN34" s="1" t="s">
        <v>14</v>
      </c>
    </row>
    <row r="35" spans="1:40" ht="15.75" customHeight="1">
      <c r="A35" s="103">
        <v>21</v>
      </c>
      <c r="B35" s="106"/>
      <c r="C35" s="94"/>
      <c r="D35" s="66"/>
      <c r="E35" s="94"/>
      <c r="F35" s="80"/>
      <c r="G35" s="62"/>
      <c r="H35" s="62"/>
      <c r="I35" s="62"/>
      <c r="J35" s="62"/>
      <c r="K35" s="62"/>
      <c r="L35" s="62"/>
      <c r="M35" s="111"/>
      <c r="N35" s="111"/>
      <c r="O35" s="112"/>
      <c r="P35" s="63" t="str">
        <f t="shared" si="1"/>
        <v/>
      </c>
      <c r="Q35" s="30"/>
      <c r="R35" s="97" t="str">
        <f t="shared" si="2"/>
        <v>男中等教育学生1.宿泊棟</v>
      </c>
      <c r="S35" s="94" t="s">
        <v>81</v>
      </c>
      <c r="T35" s="94">
        <f>COUNTIFS(H15:H454,"〇",P15:P454,"U")</f>
        <v>0</v>
      </c>
      <c r="U35" s="94">
        <f>COUNTIFS(I15:I454,"〇",P15:P454,"U")</f>
        <v>0</v>
      </c>
      <c r="V35" s="94">
        <f>COUNTIFS(J15:J454,"〇",P15:P454,"U")</f>
        <v>0</v>
      </c>
      <c r="W35" s="94">
        <f>COUNTIFS(K15:K454,"〇",P15:P454,"U")</f>
        <v>0</v>
      </c>
      <c r="X35" s="98">
        <f>COUNTIFS(L15:L454,"〇",P15:P454,"U")</f>
        <v>0</v>
      </c>
      <c r="AE35" s="113" t="str">
        <f t="shared" si="0"/>
        <v/>
      </c>
      <c r="AF35" s="113"/>
      <c r="AG35" s="113"/>
      <c r="AH35" s="113"/>
      <c r="AI35" s="113"/>
      <c r="AJ35" s="113"/>
      <c r="AL35" s="1" t="s">
        <v>18</v>
      </c>
      <c r="AM35" s="1" t="s">
        <v>34</v>
      </c>
      <c r="AN35" s="1" t="s">
        <v>20</v>
      </c>
    </row>
    <row r="36" spans="1:40" ht="15.75" customHeight="1">
      <c r="A36" s="103">
        <v>22</v>
      </c>
      <c r="B36" s="106"/>
      <c r="C36" s="94"/>
      <c r="D36" s="66"/>
      <c r="E36" s="94"/>
      <c r="F36" s="80"/>
      <c r="G36" s="62"/>
      <c r="H36" s="62"/>
      <c r="I36" s="62"/>
      <c r="J36" s="62"/>
      <c r="K36" s="62"/>
      <c r="L36" s="62"/>
      <c r="M36" s="111"/>
      <c r="N36" s="111"/>
      <c r="O36" s="112"/>
      <c r="P36" s="63" t="str">
        <f t="shared" si="1"/>
        <v/>
      </c>
      <c r="Q36" s="30"/>
      <c r="R36" s="97" t="str">
        <f t="shared" si="2"/>
        <v>女中等教育学生1.宿泊棟</v>
      </c>
      <c r="S36" s="94" t="s">
        <v>82</v>
      </c>
      <c r="T36" s="94">
        <f>COUNTIFS(H15:H454,"〇",P15:P454,"V")</f>
        <v>0</v>
      </c>
      <c r="U36" s="94">
        <f>COUNTIFS(I15:I454,"〇",P15:P454,"V")</f>
        <v>0</v>
      </c>
      <c r="V36" s="94">
        <f>COUNTIFS(J15:J454,"〇",P15:P454,"V")</f>
        <v>0</v>
      </c>
      <c r="W36" s="94">
        <f>COUNTIFS(K15:K454,"〇",P15:P454,"V")</f>
        <v>0</v>
      </c>
      <c r="X36" s="98">
        <f>COUNTIFS(L15:L454,"〇",P15:P454,"V")</f>
        <v>0</v>
      </c>
      <c r="AE36" s="113" t="str">
        <f t="shared" si="0"/>
        <v/>
      </c>
      <c r="AF36" s="113"/>
      <c r="AG36" s="113"/>
      <c r="AH36" s="113"/>
      <c r="AI36" s="113"/>
      <c r="AJ36" s="113"/>
      <c r="AL36" s="1" t="s">
        <v>16</v>
      </c>
      <c r="AM36" s="1" t="s">
        <v>34</v>
      </c>
      <c r="AN36" s="1" t="s">
        <v>20</v>
      </c>
    </row>
    <row r="37" spans="1:40" ht="15.75" customHeight="1">
      <c r="A37" s="103">
        <v>23</v>
      </c>
      <c r="B37" s="106"/>
      <c r="C37" s="94"/>
      <c r="D37" s="66"/>
      <c r="E37" s="94"/>
      <c r="F37" s="80"/>
      <c r="G37" s="62"/>
      <c r="H37" s="62"/>
      <c r="I37" s="62"/>
      <c r="J37" s="62"/>
      <c r="K37" s="62"/>
      <c r="L37" s="62"/>
      <c r="M37" s="111"/>
      <c r="N37" s="111"/>
      <c r="O37" s="112"/>
      <c r="P37" s="63" t="str">
        <f t="shared" si="1"/>
        <v/>
      </c>
      <c r="Q37" s="30"/>
      <c r="R37" s="97" t="str">
        <f t="shared" si="2"/>
        <v>男中等教育学生2.キャンプセンター</v>
      </c>
      <c r="S37" s="94" t="s">
        <v>83</v>
      </c>
      <c r="T37" s="94">
        <f>COUNTIFS(H15:H454,"〇",P15:P454,"W")</f>
        <v>0</v>
      </c>
      <c r="U37" s="94">
        <f>COUNTIFS(I15:I454,"〇",P15:P454,"W")</f>
        <v>0</v>
      </c>
      <c r="V37" s="94">
        <f>COUNTIFS(J15:J454,"〇",P15:P454,"W")</f>
        <v>0</v>
      </c>
      <c r="W37" s="94">
        <f>COUNTIFS(K15:K454,"〇",P15:P454,"W")</f>
        <v>0</v>
      </c>
      <c r="X37" s="98">
        <f>COUNTIFS(L15:L454,"〇",P15:P454,"W")</f>
        <v>0</v>
      </c>
      <c r="AE37" s="113" t="str">
        <f t="shared" si="0"/>
        <v/>
      </c>
      <c r="AF37" s="113"/>
      <c r="AG37" s="113"/>
      <c r="AH37" s="113"/>
      <c r="AI37" s="113"/>
      <c r="AJ37" s="113"/>
      <c r="AL37" s="1" t="s">
        <v>18</v>
      </c>
      <c r="AM37" s="1" t="s">
        <v>34</v>
      </c>
      <c r="AN37" s="1" t="s">
        <v>14</v>
      </c>
    </row>
    <row r="38" spans="1:40" ht="15.75" customHeight="1">
      <c r="A38" s="103">
        <v>24</v>
      </c>
      <c r="B38" s="106"/>
      <c r="C38" s="94"/>
      <c r="D38" s="66"/>
      <c r="E38" s="94"/>
      <c r="F38" s="80"/>
      <c r="G38" s="62"/>
      <c r="H38" s="62"/>
      <c r="I38" s="62"/>
      <c r="J38" s="62"/>
      <c r="K38" s="62"/>
      <c r="L38" s="62"/>
      <c r="M38" s="111"/>
      <c r="N38" s="111"/>
      <c r="O38" s="112"/>
      <c r="P38" s="63" t="str">
        <f t="shared" si="1"/>
        <v/>
      </c>
      <c r="Q38" s="30"/>
      <c r="R38" s="97" t="str">
        <f t="shared" si="2"/>
        <v>女中等教育学生2.キャンプセンター</v>
      </c>
      <c r="S38" s="94" t="s">
        <v>84</v>
      </c>
      <c r="T38" s="94">
        <f>COUNTIFS(H15:H454,"〇",P15:P454,"X")</f>
        <v>0</v>
      </c>
      <c r="U38" s="94">
        <f>COUNTIFS(I15:I454,"〇",P15:P454,"X")</f>
        <v>0</v>
      </c>
      <c r="V38" s="94">
        <f>COUNTIFS(J15:J454,"〇",P15:P454,"X")</f>
        <v>0</v>
      </c>
      <c r="W38" s="94">
        <f>COUNTIFS(K15:K454,"〇",P15:P454,"X")</f>
        <v>0</v>
      </c>
      <c r="X38" s="98">
        <f>COUNTIFS(L15:L454,"〇",P15:P454,"X")</f>
        <v>0</v>
      </c>
      <c r="AE38" s="113" t="str">
        <f t="shared" si="0"/>
        <v/>
      </c>
      <c r="AF38" s="113"/>
      <c r="AG38" s="113"/>
      <c r="AH38" s="113"/>
      <c r="AI38" s="113"/>
      <c r="AJ38" s="113"/>
      <c r="AL38" s="1" t="s">
        <v>16</v>
      </c>
      <c r="AM38" s="1" t="s">
        <v>34</v>
      </c>
      <c r="AN38" s="1" t="s">
        <v>14</v>
      </c>
    </row>
    <row r="39" spans="1:40" ht="15.75" customHeight="1">
      <c r="A39" s="103">
        <v>25</v>
      </c>
      <c r="B39" s="106"/>
      <c r="C39" s="94"/>
      <c r="D39" s="66"/>
      <c r="E39" s="94"/>
      <c r="F39" s="80"/>
      <c r="G39" s="62"/>
      <c r="H39" s="62"/>
      <c r="I39" s="62"/>
      <c r="J39" s="62"/>
      <c r="K39" s="62"/>
      <c r="L39" s="62"/>
      <c r="M39" s="111"/>
      <c r="N39" s="111"/>
      <c r="O39" s="112"/>
      <c r="P39" s="63" t="str">
        <f t="shared" si="1"/>
        <v/>
      </c>
      <c r="Q39" s="30"/>
      <c r="R39" s="97" t="str">
        <f t="shared" si="2"/>
        <v>男特別支援学校生1.宿泊棟</v>
      </c>
      <c r="S39" s="94" t="s">
        <v>85</v>
      </c>
      <c r="T39" s="94">
        <f>COUNTIFS(H15:H454,"〇",P15:P454,"Y")</f>
        <v>0</v>
      </c>
      <c r="U39" s="94">
        <f>COUNTIFS(I15:I454,"〇",P15:P454,"Y")</f>
        <v>0</v>
      </c>
      <c r="V39" s="94">
        <f>COUNTIFS(J15:J454,"〇",P15:P454,"Y")</f>
        <v>0</v>
      </c>
      <c r="W39" s="94">
        <f>COUNTIFS(K15:K454,"〇",P15:P454,"Y")</f>
        <v>0</v>
      </c>
      <c r="X39" s="98">
        <f>COUNTIFS(L15:L454,"〇",P15:P454,"Y")</f>
        <v>0</v>
      </c>
      <c r="AE39" s="113" t="str">
        <f t="shared" si="0"/>
        <v/>
      </c>
      <c r="AF39" s="113"/>
      <c r="AG39" s="113"/>
      <c r="AH39" s="113"/>
      <c r="AI39" s="113"/>
      <c r="AJ39" s="113"/>
      <c r="AL39" s="1" t="s">
        <v>18</v>
      </c>
      <c r="AM39" s="1" t="s">
        <v>33</v>
      </c>
      <c r="AN39" s="1" t="s">
        <v>20</v>
      </c>
    </row>
    <row r="40" spans="1:40" ht="15.75" customHeight="1">
      <c r="A40" s="103">
        <v>26</v>
      </c>
      <c r="B40" s="106"/>
      <c r="C40" s="94"/>
      <c r="D40" s="66"/>
      <c r="E40" s="94"/>
      <c r="F40" s="80"/>
      <c r="G40" s="62"/>
      <c r="H40" s="62"/>
      <c r="I40" s="62"/>
      <c r="J40" s="62"/>
      <c r="K40" s="62"/>
      <c r="L40" s="62"/>
      <c r="M40" s="111"/>
      <c r="N40" s="111"/>
      <c r="O40" s="112"/>
      <c r="P40" s="63" t="str">
        <f t="shared" si="1"/>
        <v/>
      </c>
      <c r="Q40" s="30"/>
      <c r="R40" s="97" t="str">
        <f t="shared" si="2"/>
        <v>女特別支援学校生1.宿泊棟</v>
      </c>
      <c r="S40" s="94" t="s">
        <v>86</v>
      </c>
      <c r="T40" s="94">
        <f>COUNTIFS(H15:H454,"〇",P15:P454,"Z")</f>
        <v>0</v>
      </c>
      <c r="U40" s="94">
        <f>COUNTIFS(I15:I454,"〇",P15:P454,"Z")</f>
        <v>0</v>
      </c>
      <c r="V40" s="94">
        <f>COUNTIFS(J15:J454,"〇",P15:P454,"Z")</f>
        <v>0</v>
      </c>
      <c r="W40" s="94">
        <f>COUNTIFS(K15:K454,"〇",P15:P454,"Z")</f>
        <v>0</v>
      </c>
      <c r="X40" s="98">
        <f>COUNTIFS(L15:L454,"〇",P15:P454,"Z")</f>
        <v>0</v>
      </c>
      <c r="AE40" s="113" t="str">
        <f t="shared" si="0"/>
        <v/>
      </c>
      <c r="AF40" s="113"/>
      <c r="AG40" s="113"/>
      <c r="AH40" s="113"/>
      <c r="AI40" s="113"/>
      <c r="AJ40" s="113"/>
      <c r="AL40" s="1" t="s">
        <v>16</v>
      </c>
      <c r="AM40" s="1" t="s">
        <v>33</v>
      </c>
      <c r="AN40" s="1" t="s">
        <v>20</v>
      </c>
    </row>
    <row r="41" spans="1:40" ht="15.75" customHeight="1">
      <c r="A41" s="103">
        <v>27</v>
      </c>
      <c r="B41" s="94"/>
      <c r="C41" s="94"/>
      <c r="D41" s="66"/>
      <c r="E41" s="94"/>
      <c r="F41" s="80"/>
      <c r="G41" s="62"/>
      <c r="H41" s="62"/>
      <c r="I41" s="62"/>
      <c r="J41" s="62"/>
      <c r="K41" s="62"/>
      <c r="L41" s="62"/>
      <c r="M41" s="111"/>
      <c r="N41" s="111"/>
      <c r="O41" s="112"/>
      <c r="P41" s="63" t="str">
        <f t="shared" si="1"/>
        <v/>
      </c>
      <c r="Q41" s="30"/>
      <c r="R41" s="97" t="str">
        <f t="shared" si="2"/>
        <v>男特別支援学校生2.キャンプセンター</v>
      </c>
      <c r="S41" s="94" t="s">
        <v>88</v>
      </c>
      <c r="T41" s="94">
        <f>COUNTIFS(H15:H454,"〇",P15:P454,"AA")</f>
        <v>0</v>
      </c>
      <c r="U41" s="94">
        <f>COUNTIFS(I15:I454,"〇",P15:P454,"AA")</f>
        <v>0</v>
      </c>
      <c r="V41" s="94">
        <f>COUNTIFS(J15:J454,"〇",P15:P454,"AA")</f>
        <v>0</v>
      </c>
      <c r="W41" s="94">
        <f>COUNTIFS(K15:K454,"〇",P15:P454,"AA")</f>
        <v>0</v>
      </c>
      <c r="X41" s="98">
        <f>COUNTIFS(L15:L454,"〇",P15:P454,"AA")</f>
        <v>0</v>
      </c>
      <c r="AE41" s="113" t="str">
        <f t="shared" si="0"/>
        <v/>
      </c>
      <c r="AF41" s="113"/>
      <c r="AG41" s="113"/>
      <c r="AH41" s="113"/>
      <c r="AI41" s="113"/>
      <c r="AJ41" s="113"/>
      <c r="AL41" s="1" t="s">
        <v>18</v>
      </c>
      <c r="AM41" s="1" t="s">
        <v>33</v>
      </c>
      <c r="AN41" s="1" t="s">
        <v>14</v>
      </c>
    </row>
    <row r="42" spans="1:40" ht="15.75" customHeight="1">
      <c r="A42" s="103">
        <v>28</v>
      </c>
      <c r="B42" s="94"/>
      <c r="C42" s="94"/>
      <c r="D42" s="66"/>
      <c r="E42" s="94"/>
      <c r="F42" s="80"/>
      <c r="G42" s="62"/>
      <c r="H42" s="62"/>
      <c r="I42" s="62"/>
      <c r="J42" s="62"/>
      <c r="K42" s="62"/>
      <c r="L42" s="62"/>
      <c r="M42" s="111"/>
      <c r="N42" s="111"/>
      <c r="O42" s="112"/>
      <c r="P42" s="63" t="str">
        <f t="shared" si="1"/>
        <v/>
      </c>
      <c r="Q42" s="30"/>
      <c r="R42" s="97" t="str">
        <f t="shared" si="2"/>
        <v>女特別支援学校生2.キャンプセンター</v>
      </c>
      <c r="S42" s="94" t="s">
        <v>87</v>
      </c>
      <c r="T42" s="94">
        <f>COUNTIFS(H15:H454,"〇",P15:P454,"AB")</f>
        <v>0</v>
      </c>
      <c r="U42" s="94">
        <f>COUNTIFS(I15:I454,"〇",P15:P454,"AB")</f>
        <v>0</v>
      </c>
      <c r="V42" s="94">
        <f>COUNTIFS(J15:J454,"〇",P15:P454,"AB")</f>
        <v>0</v>
      </c>
      <c r="W42" s="94">
        <f>COUNTIFS(K15:K454,"〇",P15:P454,"AB")</f>
        <v>0</v>
      </c>
      <c r="X42" s="98">
        <f>COUNTIFS(L15:L454,"〇",P15:P454,"AB")</f>
        <v>0</v>
      </c>
      <c r="AE42" s="113" t="str">
        <f t="shared" si="0"/>
        <v/>
      </c>
      <c r="AF42" s="113"/>
      <c r="AG42" s="113"/>
      <c r="AH42" s="113"/>
      <c r="AI42" s="113"/>
      <c r="AJ42" s="113"/>
      <c r="AL42" s="1" t="s">
        <v>16</v>
      </c>
      <c r="AM42" s="1" t="s">
        <v>33</v>
      </c>
      <c r="AN42" s="1" t="s">
        <v>14</v>
      </c>
    </row>
    <row r="43" spans="1:40" ht="15.75" customHeight="1">
      <c r="A43" s="103">
        <v>29</v>
      </c>
      <c r="B43" s="94"/>
      <c r="C43" s="94"/>
      <c r="D43" s="66"/>
      <c r="E43" s="94"/>
      <c r="F43" s="80"/>
      <c r="G43" s="62"/>
      <c r="H43" s="62"/>
      <c r="I43" s="62"/>
      <c r="J43" s="62"/>
      <c r="K43" s="62"/>
      <c r="L43" s="62"/>
      <c r="M43" s="111"/>
      <c r="N43" s="111"/>
      <c r="O43" s="112"/>
      <c r="P43" s="63" t="str">
        <f t="shared" si="1"/>
        <v/>
      </c>
      <c r="Q43" s="30"/>
      <c r="R43" s="97" t="str">
        <f t="shared" si="2"/>
        <v>男その他の学生1.宿泊棟</v>
      </c>
      <c r="S43" s="94" t="s">
        <v>89</v>
      </c>
      <c r="T43" s="94">
        <f>COUNTIFS(H15:H454,"〇",P15:P454,"AC")</f>
        <v>0</v>
      </c>
      <c r="U43" s="94">
        <f>COUNTIFS(I15:I454,"〇",P15:P454,"AC")</f>
        <v>0</v>
      </c>
      <c r="V43" s="94">
        <f>COUNTIFS(J15:J454,"〇",P15:P454,"AC")</f>
        <v>0</v>
      </c>
      <c r="W43" s="94">
        <f>COUNTIFS(K15:K454,"〇",P15:P454,"AC")</f>
        <v>0</v>
      </c>
      <c r="X43" s="98">
        <f>COUNTIFS(L15:L454,"〇",P15:P454,"AC")</f>
        <v>0</v>
      </c>
      <c r="AE43" s="113" t="str">
        <f t="shared" si="0"/>
        <v/>
      </c>
      <c r="AF43" s="113"/>
      <c r="AG43" s="113"/>
      <c r="AH43" s="113"/>
      <c r="AI43" s="113"/>
      <c r="AJ43" s="113"/>
      <c r="AL43" s="1" t="s">
        <v>18</v>
      </c>
      <c r="AM43" s="1" t="s">
        <v>29</v>
      </c>
      <c r="AN43" s="1" t="s">
        <v>20</v>
      </c>
    </row>
    <row r="44" spans="1:40" ht="15.75" customHeight="1">
      <c r="A44" s="103">
        <v>30</v>
      </c>
      <c r="B44" s="94"/>
      <c r="C44" s="94"/>
      <c r="D44" s="66"/>
      <c r="E44" s="94"/>
      <c r="F44" s="80"/>
      <c r="G44" s="62"/>
      <c r="H44" s="62"/>
      <c r="I44" s="62"/>
      <c r="J44" s="62"/>
      <c r="K44" s="62"/>
      <c r="L44" s="62"/>
      <c r="M44" s="111"/>
      <c r="N44" s="111"/>
      <c r="O44" s="112"/>
      <c r="P44" s="63" t="str">
        <f t="shared" si="1"/>
        <v/>
      </c>
      <c r="Q44" s="30"/>
      <c r="R44" s="97" t="str">
        <f t="shared" si="2"/>
        <v>女その他の学生1.宿泊棟</v>
      </c>
      <c r="S44" s="94" t="s">
        <v>90</v>
      </c>
      <c r="T44" s="94">
        <f>COUNTIFS(H15:H454,"〇",P15:P454,"AD")</f>
        <v>0</v>
      </c>
      <c r="U44" s="94">
        <f>COUNTIFS(I15:I454,"〇",P15:P454,"AD")</f>
        <v>0</v>
      </c>
      <c r="V44" s="94">
        <f>COUNTIFS(J15:J454,"〇",P15:P454,"AD")</f>
        <v>0</v>
      </c>
      <c r="W44" s="94">
        <f>COUNTIFS(K15:K454,"〇",P15:P454,"AD")</f>
        <v>0</v>
      </c>
      <c r="X44" s="98">
        <f>COUNTIFS(L15:L454,"〇",P15:P454,"AD")</f>
        <v>0</v>
      </c>
      <c r="AE44" s="113" t="str">
        <f t="shared" si="0"/>
        <v/>
      </c>
      <c r="AF44" s="113"/>
      <c r="AG44" s="113"/>
      <c r="AH44" s="113"/>
      <c r="AI44" s="113"/>
      <c r="AJ44" s="113"/>
      <c r="AL44" s="1" t="s">
        <v>16</v>
      </c>
      <c r="AM44" s="1" t="s">
        <v>29</v>
      </c>
      <c r="AN44" s="1" t="s">
        <v>20</v>
      </c>
    </row>
    <row r="45" spans="1:40" ht="15.75" customHeight="1">
      <c r="A45" s="103">
        <v>31</v>
      </c>
      <c r="B45" s="94"/>
      <c r="C45" s="94"/>
      <c r="D45" s="66"/>
      <c r="E45" s="94"/>
      <c r="F45" s="80"/>
      <c r="G45" s="62"/>
      <c r="H45" s="62"/>
      <c r="I45" s="62"/>
      <c r="J45" s="62"/>
      <c r="K45" s="62"/>
      <c r="L45" s="62"/>
      <c r="M45" s="111"/>
      <c r="N45" s="111"/>
      <c r="O45" s="112"/>
      <c r="P45" s="63" t="str">
        <f t="shared" si="1"/>
        <v/>
      </c>
      <c r="Q45" s="30"/>
      <c r="R45" s="97" t="str">
        <f t="shared" si="2"/>
        <v>男その他の学生2.キャンプセンター</v>
      </c>
      <c r="S45" s="94" t="s">
        <v>91</v>
      </c>
      <c r="T45" s="94">
        <f>COUNTIFS(H15:H454,"〇",P15:P454,"AE")</f>
        <v>0</v>
      </c>
      <c r="U45" s="94">
        <f>COUNTIFS(I15:I454,"〇",P15:P454,"AE")</f>
        <v>0</v>
      </c>
      <c r="V45" s="94">
        <f>COUNTIFS(J15:J454,"〇",P15:P454,"AE")</f>
        <v>0</v>
      </c>
      <c r="W45" s="94">
        <f>COUNTIFS(K15:K454,"〇",P15:P454,"AE")</f>
        <v>0</v>
      </c>
      <c r="X45" s="98">
        <f>COUNTIFS(L15:L454,"〇",P15:P454,"AE")</f>
        <v>0</v>
      </c>
      <c r="AE45" s="113" t="str">
        <f t="shared" si="0"/>
        <v/>
      </c>
      <c r="AF45" s="113"/>
      <c r="AG45" s="113"/>
      <c r="AH45" s="113"/>
      <c r="AI45" s="113"/>
      <c r="AJ45" s="113"/>
      <c r="AL45" s="1" t="s">
        <v>18</v>
      </c>
      <c r="AM45" s="1" t="s">
        <v>29</v>
      </c>
      <c r="AN45" s="1" t="s">
        <v>14</v>
      </c>
    </row>
    <row r="46" spans="1:40" ht="15.75" customHeight="1">
      <c r="A46" s="103">
        <v>32</v>
      </c>
      <c r="B46" s="94"/>
      <c r="C46" s="94"/>
      <c r="D46" s="66"/>
      <c r="E46" s="94"/>
      <c r="F46" s="80"/>
      <c r="G46" s="62"/>
      <c r="H46" s="62"/>
      <c r="I46" s="62"/>
      <c r="J46" s="62"/>
      <c r="K46" s="62"/>
      <c r="L46" s="62"/>
      <c r="M46" s="111"/>
      <c r="N46" s="111"/>
      <c r="O46" s="112"/>
      <c r="P46" s="63" t="str">
        <f t="shared" si="1"/>
        <v/>
      </c>
      <c r="Q46" s="30"/>
      <c r="R46" s="97" t="str">
        <f t="shared" si="2"/>
        <v>女その他の学生2.キャンプセンター</v>
      </c>
      <c r="S46" s="94" t="s">
        <v>92</v>
      </c>
      <c r="T46" s="94">
        <f>COUNTIFS(H15:H454,"〇",P15:P454,"AF")</f>
        <v>0</v>
      </c>
      <c r="U46" s="94">
        <f>COUNTIFS(I15:I454,"〇",P15:P454,"AF")</f>
        <v>0</v>
      </c>
      <c r="V46" s="94">
        <f>COUNTIFS(J15:J454,"〇",P15:P454,"AF")</f>
        <v>0</v>
      </c>
      <c r="W46" s="94">
        <f>COUNTIFS(K15:K454,"〇",P15:P454,"AF")</f>
        <v>0</v>
      </c>
      <c r="X46" s="98">
        <f>COUNTIFS(L15:L454,"〇",P15:P454,"AF")</f>
        <v>0</v>
      </c>
      <c r="AE46" s="113" t="str">
        <f t="shared" si="0"/>
        <v/>
      </c>
      <c r="AF46" s="113"/>
      <c r="AG46" s="113"/>
      <c r="AH46" s="113"/>
      <c r="AI46" s="113"/>
      <c r="AJ46" s="113"/>
      <c r="AL46" s="1" t="s">
        <v>16</v>
      </c>
      <c r="AM46" s="1" t="s">
        <v>29</v>
      </c>
      <c r="AN46" s="1" t="s">
        <v>14</v>
      </c>
    </row>
    <row r="47" spans="1:40" ht="15.75" customHeight="1">
      <c r="A47" s="103">
        <v>33</v>
      </c>
      <c r="B47" s="94"/>
      <c r="C47" s="94"/>
      <c r="D47" s="66"/>
      <c r="E47" s="94"/>
      <c r="F47" s="80"/>
      <c r="G47" s="62"/>
      <c r="H47" s="62"/>
      <c r="I47" s="62"/>
      <c r="J47" s="62"/>
      <c r="K47" s="62"/>
      <c r="L47" s="62"/>
      <c r="M47" s="111"/>
      <c r="N47" s="111"/>
      <c r="O47" s="112"/>
      <c r="P47" s="63" t="str">
        <f t="shared" si="1"/>
        <v/>
      </c>
      <c r="Q47" s="30"/>
      <c r="R47" s="97" t="str">
        <f t="shared" ref="R47:R66" si="3">AL47&amp;AM47&amp;AN47</f>
        <v>男短大・高専・大学生1.宿泊棟</v>
      </c>
      <c r="S47" s="94" t="s">
        <v>93</v>
      </c>
      <c r="T47" s="94">
        <f>COUNTIFS(H15:H454,"〇",P15:P454,"AG")</f>
        <v>0</v>
      </c>
      <c r="U47" s="94">
        <f>COUNTIFS(I15:I454,"〇",P15:P454,"AG")</f>
        <v>0</v>
      </c>
      <c r="V47" s="94">
        <f>COUNTIFS(J15:J454,"〇",P15:P454,"AG")</f>
        <v>0</v>
      </c>
      <c r="W47" s="94">
        <f>COUNTIFS(K15:K454,"〇",P15:P454,"AG")</f>
        <v>0</v>
      </c>
      <c r="X47" s="98">
        <f>COUNTIFS(L15:L454,"〇",P15:P454,"AG")</f>
        <v>0</v>
      </c>
      <c r="AE47" s="113" t="str">
        <f t="shared" si="0"/>
        <v/>
      </c>
      <c r="AF47" s="113"/>
      <c r="AG47" s="113"/>
      <c r="AH47" s="113"/>
      <c r="AI47" s="113"/>
      <c r="AJ47" s="113"/>
      <c r="AL47" s="1" t="s">
        <v>18</v>
      </c>
      <c r="AM47" s="1" t="s">
        <v>27</v>
      </c>
      <c r="AN47" s="1" t="s">
        <v>20</v>
      </c>
    </row>
    <row r="48" spans="1:40" ht="15.75" customHeight="1">
      <c r="A48" s="103">
        <v>34</v>
      </c>
      <c r="B48" s="94"/>
      <c r="C48" s="94"/>
      <c r="D48" s="66"/>
      <c r="E48" s="94"/>
      <c r="F48" s="80"/>
      <c r="G48" s="62"/>
      <c r="H48" s="62"/>
      <c r="I48" s="62"/>
      <c r="J48" s="62"/>
      <c r="K48" s="62"/>
      <c r="L48" s="62"/>
      <c r="M48" s="111"/>
      <c r="N48" s="111"/>
      <c r="O48" s="112"/>
      <c r="P48" s="63" t="str">
        <f t="shared" si="1"/>
        <v/>
      </c>
      <c r="Q48" s="30"/>
      <c r="R48" s="97" t="str">
        <f t="shared" si="3"/>
        <v>女短大・高専・大学生1.宿泊棟</v>
      </c>
      <c r="S48" s="94" t="s">
        <v>94</v>
      </c>
      <c r="T48" s="94">
        <f>COUNTIFS(H15:H454,"〇",P15:P454,"AH")</f>
        <v>0</v>
      </c>
      <c r="U48" s="94">
        <f>COUNTIFS(I15:I454,"〇",P15:P454,"AH")</f>
        <v>0</v>
      </c>
      <c r="V48" s="94">
        <f>COUNTIFS(J15:J454,"〇",P15:P454,"AH")</f>
        <v>0</v>
      </c>
      <c r="W48" s="94">
        <f>COUNTIFS(K15:K454,"〇",P15:P454,"AH")</f>
        <v>0</v>
      </c>
      <c r="X48" s="98">
        <f>COUNTIFS(L15:L454,"〇",P15:P454,"AH")</f>
        <v>0</v>
      </c>
      <c r="AE48" s="113" t="str">
        <f t="shared" si="0"/>
        <v/>
      </c>
      <c r="AF48" s="113"/>
      <c r="AG48" s="113"/>
      <c r="AH48" s="113"/>
      <c r="AI48" s="113"/>
      <c r="AJ48" s="113"/>
      <c r="AL48" s="1" t="s">
        <v>16</v>
      </c>
      <c r="AM48" s="1" t="s">
        <v>27</v>
      </c>
      <c r="AN48" s="1" t="s">
        <v>20</v>
      </c>
    </row>
    <row r="49" spans="1:40" ht="15.75" customHeight="1">
      <c r="A49" s="103">
        <v>35</v>
      </c>
      <c r="B49" s="94"/>
      <c r="C49" s="94"/>
      <c r="D49" s="66"/>
      <c r="E49" s="94"/>
      <c r="F49" s="80"/>
      <c r="G49" s="62"/>
      <c r="H49" s="62"/>
      <c r="I49" s="62"/>
      <c r="J49" s="62"/>
      <c r="K49" s="62"/>
      <c r="L49" s="62"/>
      <c r="M49" s="111"/>
      <c r="N49" s="111"/>
      <c r="O49" s="112"/>
      <c r="P49" s="63" t="str">
        <f t="shared" si="1"/>
        <v/>
      </c>
      <c r="Q49" s="30"/>
      <c r="R49" s="97" t="str">
        <f t="shared" si="3"/>
        <v>男短大・高専・大学生2.キャンプセンター</v>
      </c>
      <c r="S49" s="94" t="s">
        <v>95</v>
      </c>
      <c r="T49" s="94">
        <f>COUNTIFS(H15:H454,"〇",P15:P454,"AI")</f>
        <v>0</v>
      </c>
      <c r="U49" s="94">
        <f>COUNTIFS(I15:I454,"〇",P15:P454,"AI")</f>
        <v>0</v>
      </c>
      <c r="V49" s="94">
        <f>COUNTIFS(J15:J454,"〇",P15:P454,"AI")</f>
        <v>0</v>
      </c>
      <c r="W49" s="94">
        <f>COUNTIFS(K15:K454,"〇",P15:P454,"AI")</f>
        <v>0</v>
      </c>
      <c r="X49" s="98">
        <f>COUNTIFS(L15:L454,"〇",P15:P454,"AI")</f>
        <v>0</v>
      </c>
      <c r="AE49" s="113" t="str">
        <f t="shared" si="0"/>
        <v/>
      </c>
      <c r="AF49" s="113"/>
      <c r="AG49" s="113"/>
      <c r="AH49" s="113"/>
      <c r="AI49" s="113"/>
      <c r="AJ49" s="113"/>
      <c r="AL49" s="1" t="s">
        <v>18</v>
      </c>
      <c r="AM49" s="1" t="s">
        <v>27</v>
      </c>
      <c r="AN49" s="1" t="s">
        <v>14</v>
      </c>
    </row>
    <row r="50" spans="1:40" ht="15.75" customHeight="1">
      <c r="A50" s="103">
        <v>36</v>
      </c>
      <c r="B50" s="94"/>
      <c r="C50" s="94"/>
      <c r="D50" s="66"/>
      <c r="E50" s="94"/>
      <c r="F50" s="80"/>
      <c r="G50" s="62"/>
      <c r="H50" s="62"/>
      <c r="I50" s="62"/>
      <c r="J50" s="62"/>
      <c r="K50" s="62"/>
      <c r="L50" s="62"/>
      <c r="M50" s="111"/>
      <c r="N50" s="111"/>
      <c r="O50" s="112"/>
      <c r="P50" s="63" t="str">
        <f t="shared" si="1"/>
        <v/>
      </c>
      <c r="Q50" s="30"/>
      <c r="R50" s="97" t="str">
        <f t="shared" si="3"/>
        <v>女短大・高専・大学生2.キャンプセンター</v>
      </c>
      <c r="S50" s="94" t="s">
        <v>96</v>
      </c>
      <c r="T50" s="94">
        <f>COUNTIFS(H15:H454,"〇",P15:P454,"AJ")</f>
        <v>0</v>
      </c>
      <c r="U50" s="94">
        <f>COUNTIFS(I15:I454,"〇",P15:P454,"AJ")</f>
        <v>0</v>
      </c>
      <c r="V50" s="94">
        <f>COUNTIFS(J15:J454,"〇",P15:P454,"AJ")</f>
        <v>0</v>
      </c>
      <c r="W50" s="94">
        <f>COUNTIFS(K15:K454,"〇",P15:P454,"AJ")</f>
        <v>0</v>
      </c>
      <c r="X50" s="98">
        <f>COUNTIFS(L15:L454,"〇",P15:P454,"AJ")</f>
        <v>0</v>
      </c>
      <c r="AE50" s="113" t="str">
        <f t="shared" si="0"/>
        <v/>
      </c>
      <c r="AF50" s="113"/>
      <c r="AG50" s="113"/>
      <c r="AH50" s="113"/>
      <c r="AI50" s="113"/>
      <c r="AJ50" s="113"/>
      <c r="AL50" s="1" t="s">
        <v>16</v>
      </c>
      <c r="AM50" s="1" t="s">
        <v>27</v>
      </c>
      <c r="AN50" s="1" t="s">
        <v>14</v>
      </c>
    </row>
    <row r="51" spans="1:40" ht="15.75" customHeight="1">
      <c r="A51" s="103">
        <v>37</v>
      </c>
      <c r="B51" s="94"/>
      <c r="C51" s="94"/>
      <c r="D51" s="66"/>
      <c r="E51" s="94"/>
      <c r="F51" s="80"/>
      <c r="G51" s="62"/>
      <c r="H51" s="62"/>
      <c r="I51" s="62"/>
      <c r="J51" s="62"/>
      <c r="K51" s="62"/>
      <c r="L51" s="62"/>
      <c r="M51" s="111"/>
      <c r="N51" s="111"/>
      <c r="O51" s="112"/>
      <c r="P51" s="63" t="str">
        <f t="shared" si="1"/>
        <v/>
      </c>
      <c r="Q51" s="30"/>
      <c r="R51" s="97" t="str">
        <f t="shared" si="3"/>
        <v>男専修・専門学生1.宿泊棟</v>
      </c>
      <c r="S51" s="94" t="s">
        <v>97</v>
      </c>
      <c r="T51" s="94">
        <f>COUNTIFS(H15:H454,"〇",P15:P454,"AK")</f>
        <v>0</v>
      </c>
      <c r="U51" s="94">
        <f>COUNTIFS(I15:I454,"〇",P15:P454,"AK")</f>
        <v>0</v>
      </c>
      <c r="V51" s="94">
        <f>COUNTIFS(J15:J454,"〇",P15:P454,"AK")</f>
        <v>0</v>
      </c>
      <c r="W51" s="94">
        <f>COUNTIFS(K15:K454,"〇",P15:P454,"AK")</f>
        <v>0</v>
      </c>
      <c r="X51" s="98">
        <f>COUNTIFS(L15:L454,"〇",P15:P454,"AK")</f>
        <v>0</v>
      </c>
      <c r="AE51" s="113" t="str">
        <f t="shared" si="0"/>
        <v/>
      </c>
      <c r="AF51" s="113"/>
      <c r="AG51" s="113"/>
      <c r="AH51" s="113"/>
      <c r="AI51" s="113"/>
      <c r="AJ51" s="113"/>
      <c r="AL51" s="1" t="s">
        <v>18</v>
      </c>
      <c r="AM51" s="1" t="s">
        <v>24</v>
      </c>
      <c r="AN51" s="1" t="s">
        <v>20</v>
      </c>
    </row>
    <row r="52" spans="1:40" ht="15.75" customHeight="1">
      <c r="A52" s="103">
        <v>38</v>
      </c>
      <c r="B52" s="94"/>
      <c r="C52" s="94"/>
      <c r="D52" s="66"/>
      <c r="E52" s="94"/>
      <c r="F52" s="80"/>
      <c r="G52" s="62"/>
      <c r="H52" s="62"/>
      <c r="I52" s="62"/>
      <c r="J52" s="62"/>
      <c r="K52" s="62"/>
      <c r="L52" s="62"/>
      <c r="M52" s="111"/>
      <c r="N52" s="111"/>
      <c r="O52" s="112"/>
      <c r="P52" s="63" t="str">
        <f t="shared" si="1"/>
        <v/>
      </c>
      <c r="Q52" s="30"/>
      <c r="R52" s="97" t="str">
        <f t="shared" si="3"/>
        <v>女専修・専門学生1.宿泊棟</v>
      </c>
      <c r="S52" s="94" t="s">
        <v>98</v>
      </c>
      <c r="T52" s="94">
        <f>COUNTIFS(H15:H454,"〇",P15:P454,"AL")</f>
        <v>0</v>
      </c>
      <c r="U52" s="94">
        <f>COUNTIFS(I15:I454,"〇",P15:P454,"AL")</f>
        <v>0</v>
      </c>
      <c r="V52" s="94">
        <f>COUNTIFS(J15:J454,"〇",P15:P454,"AL")</f>
        <v>0</v>
      </c>
      <c r="W52" s="94">
        <f>COUNTIFS(K15:K454,"〇",P15:P454,"AL")</f>
        <v>0</v>
      </c>
      <c r="X52" s="98">
        <f>COUNTIFS(L15:L454,"〇",P15:P454,"AL")</f>
        <v>0</v>
      </c>
      <c r="AE52" s="113" t="str">
        <f t="shared" si="0"/>
        <v/>
      </c>
      <c r="AF52" s="113"/>
      <c r="AG52" s="113"/>
      <c r="AH52" s="113"/>
      <c r="AI52" s="113"/>
      <c r="AJ52" s="113"/>
      <c r="AL52" s="1" t="s">
        <v>16</v>
      </c>
      <c r="AM52" s="1" t="s">
        <v>24</v>
      </c>
      <c r="AN52" s="1" t="s">
        <v>20</v>
      </c>
    </row>
    <row r="53" spans="1:40" ht="15.75" customHeight="1">
      <c r="A53" s="103">
        <v>39</v>
      </c>
      <c r="B53" s="94"/>
      <c r="C53" s="94"/>
      <c r="D53" s="66"/>
      <c r="E53" s="94"/>
      <c r="F53" s="80"/>
      <c r="G53" s="62"/>
      <c r="H53" s="62"/>
      <c r="I53" s="62"/>
      <c r="J53" s="62"/>
      <c r="K53" s="62"/>
      <c r="L53" s="62"/>
      <c r="M53" s="111"/>
      <c r="N53" s="111"/>
      <c r="O53" s="112"/>
      <c r="P53" s="63" t="str">
        <f t="shared" si="1"/>
        <v/>
      </c>
      <c r="Q53" s="30"/>
      <c r="R53" s="97" t="str">
        <f t="shared" si="3"/>
        <v>男専修・専門学生2.キャンプセンター</v>
      </c>
      <c r="S53" s="94" t="s">
        <v>99</v>
      </c>
      <c r="T53" s="94">
        <f>COUNTIFS(H15:H454,"〇",P15:P454,"AM")</f>
        <v>0</v>
      </c>
      <c r="U53" s="94">
        <f>COUNTIFS(I15:I454,"〇",P15:P454,"AM")</f>
        <v>0</v>
      </c>
      <c r="V53" s="94">
        <f>COUNTIFS(J15:J454,"〇",P15:P454,"AM")</f>
        <v>0</v>
      </c>
      <c r="W53" s="94">
        <f>COUNTIFS(K15:K454,"〇",P15:P454,"AM")</f>
        <v>0</v>
      </c>
      <c r="X53" s="98">
        <f>COUNTIFS(L15:L454,"〇",P15:P454,"AM")</f>
        <v>0</v>
      </c>
      <c r="AE53" s="113" t="str">
        <f t="shared" si="0"/>
        <v/>
      </c>
      <c r="AF53" s="113"/>
      <c r="AG53" s="113"/>
      <c r="AH53" s="113"/>
      <c r="AI53" s="113"/>
      <c r="AJ53" s="113"/>
      <c r="AL53" s="1" t="s">
        <v>18</v>
      </c>
      <c r="AM53" s="1" t="s">
        <v>24</v>
      </c>
      <c r="AN53" s="1" t="s">
        <v>14</v>
      </c>
    </row>
    <row r="54" spans="1:40" ht="15.75" customHeight="1" thickBot="1">
      <c r="A54" s="104">
        <v>40</v>
      </c>
      <c r="B54" s="94"/>
      <c r="C54" s="94"/>
      <c r="D54" s="66"/>
      <c r="E54" s="94"/>
      <c r="F54" s="80"/>
      <c r="G54" s="62"/>
      <c r="H54" s="62"/>
      <c r="I54" s="62"/>
      <c r="J54" s="62"/>
      <c r="K54" s="62"/>
      <c r="L54" s="62"/>
      <c r="M54" s="109"/>
      <c r="N54" s="109"/>
      <c r="O54" s="110"/>
      <c r="P54" s="72" t="str">
        <f t="shared" si="1"/>
        <v/>
      </c>
      <c r="Q54" s="30"/>
      <c r="R54" s="97" t="str">
        <f t="shared" si="3"/>
        <v>女専修・専門学生2.キャンプセンター</v>
      </c>
      <c r="S54" s="94" t="s">
        <v>100</v>
      </c>
      <c r="T54" s="94">
        <f>COUNTIFS(H15:H454,"〇",P15:P454,"AN")</f>
        <v>0</v>
      </c>
      <c r="U54" s="94">
        <f>COUNTIFS(I15:I454,"〇",P15:P454,"AN")</f>
        <v>0</v>
      </c>
      <c r="V54" s="94">
        <f>COUNTIFS(J15:J454,"〇",P15:P454,"AN")</f>
        <v>0</v>
      </c>
      <c r="W54" s="94">
        <f>COUNTIFS(K15:K454,"〇",P15:P454,"AN")</f>
        <v>0</v>
      </c>
      <c r="X54" s="98">
        <f>COUNTIFS(L15:L454,"〇",P15:P454,"AN")</f>
        <v>0</v>
      </c>
      <c r="AE54" s="113" t="str">
        <f t="shared" si="0"/>
        <v/>
      </c>
      <c r="AF54" s="113"/>
      <c r="AG54" s="113"/>
      <c r="AH54" s="113"/>
      <c r="AI54" s="113"/>
      <c r="AJ54" s="113"/>
      <c r="AL54" s="1" t="s">
        <v>16</v>
      </c>
      <c r="AM54" s="1" t="s">
        <v>24</v>
      </c>
      <c r="AN54" s="1" t="s">
        <v>14</v>
      </c>
    </row>
    <row r="55" spans="1:40" ht="15.75" customHeight="1">
      <c r="A55" s="105">
        <v>41</v>
      </c>
      <c r="B55" s="94"/>
      <c r="C55" s="94"/>
      <c r="D55" s="66"/>
      <c r="E55" s="94"/>
      <c r="F55" s="80"/>
      <c r="G55" s="62"/>
      <c r="H55" s="62"/>
      <c r="I55" s="62"/>
      <c r="J55" s="62"/>
      <c r="K55" s="62"/>
      <c r="L55" s="62"/>
      <c r="M55" s="114"/>
      <c r="N55" s="114"/>
      <c r="O55" s="115"/>
      <c r="P55" s="78" t="str">
        <f t="shared" si="1"/>
        <v/>
      </c>
      <c r="Q55" s="30"/>
      <c r="R55" s="97" t="str">
        <f t="shared" si="3"/>
        <v>男社会人２９歳以下1.宿泊棟</v>
      </c>
      <c r="S55" s="94" t="s">
        <v>101</v>
      </c>
      <c r="T55" s="94">
        <f>COUNTIFS(H15:H454,"〇",P15:P454,"AO")</f>
        <v>0</v>
      </c>
      <c r="U55" s="94">
        <f>COUNTIFS(I15:I454,"〇",P15:P454,"AO")</f>
        <v>0</v>
      </c>
      <c r="V55" s="94">
        <f>COUNTIFS(J15:J454,"〇",P15:P454,"AO")</f>
        <v>0</v>
      </c>
      <c r="W55" s="94">
        <f>COUNTIFS(K15:K454,"〇",P15:P454,"AO")</f>
        <v>0</v>
      </c>
      <c r="X55" s="98">
        <f>COUNTIFS(L15:L454,"〇",P15:P454,"AO")</f>
        <v>0</v>
      </c>
      <c r="AE55" s="113" t="str">
        <f t="shared" si="0"/>
        <v/>
      </c>
      <c r="AF55" s="113"/>
      <c r="AG55" s="113"/>
      <c r="AH55" s="113"/>
      <c r="AI55" s="113"/>
      <c r="AJ55" s="113"/>
      <c r="AL55" s="1" t="s">
        <v>18</v>
      </c>
      <c r="AM55" s="1" t="s">
        <v>23</v>
      </c>
      <c r="AN55" s="1" t="s">
        <v>20</v>
      </c>
    </row>
    <row r="56" spans="1:40" ht="15.75" customHeight="1">
      <c r="A56" s="103">
        <v>42</v>
      </c>
      <c r="B56" s="94"/>
      <c r="C56" s="94"/>
      <c r="D56" s="66"/>
      <c r="E56" s="94"/>
      <c r="F56" s="80"/>
      <c r="G56" s="62"/>
      <c r="H56" s="62"/>
      <c r="I56" s="62"/>
      <c r="J56" s="62"/>
      <c r="K56" s="62"/>
      <c r="L56" s="62"/>
      <c r="M56" s="111"/>
      <c r="N56" s="111"/>
      <c r="O56" s="112"/>
      <c r="P56" s="63" t="str">
        <f t="shared" si="1"/>
        <v/>
      </c>
      <c r="Q56" s="30"/>
      <c r="R56" s="97" t="str">
        <f t="shared" si="3"/>
        <v>女社会人２９歳以下1.宿泊棟</v>
      </c>
      <c r="S56" s="94" t="s">
        <v>102</v>
      </c>
      <c r="T56" s="94">
        <f>COUNTIFS(H15:H454,"〇",P15:P454,"AP")</f>
        <v>0</v>
      </c>
      <c r="U56" s="94">
        <f>COUNTIFS(I15:I454,"〇",P15:P454,"AP")</f>
        <v>0</v>
      </c>
      <c r="V56" s="94">
        <f>COUNTIFS(J15:J454,"〇",P15:P454,"AP")</f>
        <v>0</v>
      </c>
      <c r="W56" s="94">
        <f>COUNTIFS(K15:K454,"〇",P15:P454,"AP")</f>
        <v>0</v>
      </c>
      <c r="X56" s="98">
        <f>COUNTIFS(L15:L454,"〇",P15:P454,"AP")</f>
        <v>0</v>
      </c>
      <c r="AE56" s="113" t="str">
        <f t="shared" si="0"/>
        <v/>
      </c>
      <c r="AF56" s="113"/>
      <c r="AG56" s="113"/>
      <c r="AH56" s="113"/>
      <c r="AI56" s="113"/>
      <c r="AJ56" s="113"/>
      <c r="AL56" s="1" t="s">
        <v>16</v>
      </c>
      <c r="AM56" s="1" t="s">
        <v>23</v>
      </c>
      <c r="AN56" s="1" t="s">
        <v>20</v>
      </c>
    </row>
    <row r="57" spans="1:40" ht="15.75" customHeight="1">
      <c r="A57" s="103">
        <v>43</v>
      </c>
      <c r="B57" s="94"/>
      <c r="C57" s="94"/>
      <c r="D57" s="66"/>
      <c r="E57" s="94"/>
      <c r="F57" s="80"/>
      <c r="G57" s="62"/>
      <c r="H57" s="62"/>
      <c r="I57" s="62"/>
      <c r="J57" s="62"/>
      <c r="K57" s="62"/>
      <c r="L57" s="62"/>
      <c r="M57" s="111"/>
      <c r="N57" s="111"/>
      <c r="O57" s="112"/>
      <c r="P57" s="63" t="str">
        <f t="shared" si="1"/>
        <v/>
      </c>
      <c r="Q57" s="30"/>
      <c r="R57" s="97" t="str">
        <f t="shared" si="3"/>
        <v>男社会人２９歳以下2.キャンプセンター</v>
      </c>
      <c r="S57" s="94" t="s">
        <v>103</v>
      </c>
      <c r="T57" s="94">
        <f>COUNTIFS(H15:H454,"〇",P15:P454,"AQ")</f>
        <v>0</v>
      </c>
      <c r="U57" s="94">
        <f>COUNTIFS(I15:I454,"〇",P15:P454,"AQ")</f>
        <v>0</v>
      </c>
      <c r="V57" s="94">
        <f>COUNTIFS(J15:J454,"〇",P15:P454,"AQ")</f>
        <v>0</v>
      </c>
      <c r="W57" s="94">
        <f>COUNTIFS(K15:K454,"〇",P15:P454,"AQ")</f>
        <v>0</v>
      </c>
      <c r="X57" s="98">
        <f>COUNTIFS(L15:L454,"〇",P15:P454,"AQ")</f>
        <v>0</v>
      </c>
      <c r="AE57" s="113" t="str">
        <f t="shared" si="0"/>
        <v/>
      </c>
      <c r="AF57" s="113"/>
      <c r="AG57" s="113"/>
      <c r="AH57" s="113"/>
      <c r="AI57" s="113"/>
      <c r="AJ57" s="113"/>
      <c r="AL57" s="1" t="s">
        <v>18</v>
      </c>
      <c r="AM57" s="1" t="s">
        <v>23</v>
      </c>
      <c r="AN57" s="1" t="s">
        <v>14</v>
      </c>
    </row>
    <row r="58" spans="1:40" ht="15.75" customHeight="1">
      <c r="A58" s="103">
        <v>44</v>
      </c>
      <c r="B58" s="94"/>
      <c r="C58" s="94"/>
      <c r="D58" s="66"/>
      <c r="E58" s="94"/>
      <c r="F58" s="80"/>
      <c r="G58" s="62"/>
      <c r="H58" s="62"/>
      <c r="I58" s="62"/>
      <c r="J58" s="62"/>
      <c r="K58" s="62"/>
      <c r="L58" s="62"/>
      <c r="M58" s="111"/>
      <c r="N58" s="111"/>
      <c r="O58" s="112"/>
      <c r="P58" s="63" t="str">
        <f t="shared" si="1"/>
        <v/>
      </c>
      <c r="Q58" s="30"/>
      <c r="R58" s="97" t="str">
        <f t="shared" si="3"/>
        <v>女社会人２９歳以下2.キャンプセンター</v>
      </c>
      <c r="S58" s="94" t="s">
        <v>104</v>
      </c>
      <c r="T58" s="94">
        <f>COUNTIFS(H15:H454,"〇",P15:P454,"AR")</f>
        <v>0</v>
      </c>
      <c r="U58" s="94">
        <f>COUNTIFS(I15:I454,"〇",P15:P454,"AR")</f>
        <v>0</v>
      </c>
      <c r="V58" s="94">
        <f>COUNTIFS(J15:J454,"〇",P15:P454,"AR")</f>
        <v>0</v>
      </c>
      <c r="W58" s="94">
        <f>COUNTIFS(K15:K454,"〇",P15:P454,"AR")</f>
        <v>0</v>
      </c>
      <c r="X58" s="98">
        <f>COUNTIFS(L15:L454,"〇",P15:P454,"AR")</f>
        <v>0</v>
      </c>
      <c r="AE58" s="113" t="str">
        <f t="shared" si="0"/>
        <v/>
      </c>
      <c r="AF58" s="113"/>
      <c r="AG58" s="113"/>
      <c r="AH58" s="113"/>
      <c r="AI58" s="113"/>
      <c r="AJ58" s="113"/>
      <c r="AL58" s="1" t="s">
        <v>16</v>
      </c>
      <c r="AM58" s="1" t="s">
        <v>23</v>
      </c>
      <c r="AN58" s="1" t="s">
        <v>14</v>
      </c>
    </row>
    <row r="59" spans="1:40" ht="15.75" customHeight="1">
      <c r="A59" s="103">
        <v>45</v>
      </c>
      <c r="B59" s="94"/>
      <c r="C59" s="94"/>
      <c r="D59" s="66"/>
      <c r="E59" s="94"/>
      <c r="F59" s="80"/>
      <c r="G59" s="62"/>
      <c r="H59" s="62"/>
      <c r="I59" s="62"/>
      <c r="J59" s="62"/>
      <c r="K59" s="62"/>
      <c r="L59" s="62"/>
      <c r="M59" s="111"/>
      <c r="N59" s="111"/>
      <c r="O59" s="112"/>
      <c r="P59" s="63" t="str">
        <f t="shared" si="1"/>
        <v/>
      </c>
      <c r="Q59" s="30"/>
      <c r="R59" s="97" t="str">
        <f t="shared" si="3"/>
        <v>男社会人３０歳以上1.宿泊棟</v>
      </c>
      <c r="S59" s="94" t="s">
        <v>105</v>
      </c>
      <c r="T59" s="94">
        <f>COUNTIFS(H15:H454,"〇",P15:P454,"AS")</f>
        <v>0</v>
      </c>
      <c r="U59" s="94">
        <f>COUNTIFS(I15:I454,"〇",P15:P454,"AS")</f>
        <v>0</v>
      </c>
      <c r="V59" s="94">
        <f>COUNTIFS(J15:J454,"〇",P15:P454,"AS")</f>
        <v>0</v>
      </c>
      <c r="W59" s="94">
        <f>COUNTIFS(K15:K454,"〇",P15:P454,"AS")</f>
        <v>0</v>
      </c>
      <c r="X59" s="98">
        <f>COUNTIFS(L15:L454,"〇",P15:P454,"AS")</f>
        <v>0</v>
      </c>
      <c r="AE59" s="113" t="str">
        <f t="shared" si="0"/>
        <v/>
      </c>
      <c r="AF59" s="113"/>
      <c r="AG59" s="113"/>
      <c r="AH59" s="113"/>
      <c r="AI59" s="113"/>
      <c r="AJ59" s="113"/>
      <c r="AL59" s="1" t="s">
        <v>18</v>
      </c>
      <c r="AM59" s="1" t="s">
        <v>22</v>
      </c>
      <c r="AN59" s="1" t="s">
        <v>20</v>
      </c>
    </row>
    <row r="60" spans="1:40" ht="15.75" customHeight="1">
      <c r="A60" s="103">
        <v>46</v>
      </c>
      <c r="B60" s="94"/>
      <c r="C60" s="94"/>
      <c r="D60" s="66"/>
      <c r="E60" s="94"/>
      <c r="F60" s="80"/>
      <c r="G60" s="62"/>
      <c r="H60" s="62"/>
      <c r="I60" s="62"/>
      <c r="J60" s="62"/>
      <c r="K60" s="62"/>
      <c r="L60" s="62"/>
      <c r="M60" s="111"/>
      <c r="N60" s="111"/>
      <c r="O60" s="112"/>
      <c r="P60" s="63" t="str">
        <f t="shared" si="1"/>
        <v/>
      </c>
      <c r="Q60" s="30"/>
      <c r="R60" s="97" t="str">
        <f t="shared" si="3"/>
        <v>女社会人３０歳以上1.宿泊棟</v>
      </c>
      <c r="S60" s="94" t="s">
        <v>106</v>
      </c>
      <c r="T60" s="94">
        <f>COUNTIFS(H15:H454,"〇",P15:P454,"AT")</f>
        <v>0</v>
      </c>
      <c r="U60" s="94">
        <f>COUNTIFS(I15:I454,"〇",P15:P454,"AT")</f>
        <v>0</v>
      </c>
      <c r="V60" s="94">
        <f>COUNTIFS(J15:J454,"〇",P15:P454,"AT")</f>
        <v>0</v>
      </c>
      <c r="W60" s="94">
        <f>COUNTIFS(K15:K454,"〇",P15:P454,"AT")</f>
        <v>0</v>
      </c>
      <c r="X60" s="98">
        <f>COUNTIFS(L15:L454,"〇",P15:P454,"AT")</f>
        <v>0</v>
      </c>
      <c r="AE60" s="113" t="str">
        <f t="shared" si="0"/>
        <v/>
      </c>
      <c r="AF60" s="113"/>
      <c r="AG60" s="113"/>
      <c r="AH60" s="113"/>
      <c r="AI60" s="113"/>
      <c r="AJ60" s="113"/>
      <c r="AL60" s="1" t="s">
        <v>16</v>
      </c>
      <c r="AM60" s="1" t="s">
        <v>22</v>
      </c>
      <c r="AN60" s="1" t="s">
        <v>20</v>
      </c>
    </row>
    <row r="61" spans="1:40" ht="15.75" customHeight="1">
      <c r="A61" s="103">
        <v>47</v>
      </c>
      <c r="B61" s="94"/>
      <c r="C61" s="94"/>
      <c r="D61" s="66"/>
      <c r="E61" s="94"/>
      <c r="F61" s="80"/>
      <c r="G61" s="62"/>
      <c r="H61" s="62"/>
      <c r="I61" s="62"/>
      <c r="J61" s="62"/>
      <c r="K61" s="62"/>
      <c r="L61" s="62"/>
      <c r="M61" s="111"/>
      <c r="N61" s="111"/>
      <c r="O61" s="112"/>
      <c r="P61" s="63" t="str">
        <f t="shared" si="1"/>
        <v/>
      </c>
      <c r="Q61" s="30"/>
      <c r="R61" s="97" t="str">
        <f t="shared" si="3"/>
        <v>男社会人３０歳以上2.キャンプセンター</v>
      </c>
      <c r="S61" s="94" t="s">
        <v>107</v>
      </c>
      <c r="T61" s="94">
        <f>COUNTIFS(H15:H454,"〇",P15:P454,"AU")</f>
        <v>0</v>
      </c>
      <c r="U61" s="94">
        <f>COUNTIFS(I15:I454,"〇",P15:P454,"AU")</f>
        <v>0</v>
      </c>
      <c r="V61" s="94">
        <f>COUNTIFS(J15:J454,"〇",P15:P454,"AU")</f>
        <v>0</v>
      </c>
      <c r="W61" s="94">
        <f>COUNTIFS(K15:K454,"〇",P15:P454,"AU")</f>
        <v>0</v>
      </c>
      <c r="X61" s="98">
        <f>COUNTIFS(L15:L454,"〇",P15:P454,"AU")</f>
        <v>0</v>
      </c>
      <c r="AE61" s="113" t="str">
        <f t="shared" si="0"/>
        <v/>
      </c>
      <c r="AF61" s="113"/>
      <c r="AG61" s="113"/>
      <c r="AH61" s="113"/>
      <c r="AI61" s="113"/>
      <c r="AJ61" s="113"/>
      <c r="AL61" s="1" t="s">
        <v>18</v>
      </c>
      <c r="AM61" s="1" t="s">
        <v>22</v>
      </c>
      <c r="AN61" s="1" t="s">
        <v>14</v>
      </c>
    </row>
    <row r="62" spans="1:40" ht="15.75" customHeight="1">
      <c r="A62" s="103">
        <v>48</v>
      </c>
      <c r="B62" s="94"/>
      <c r="C62" s="94"/>
      <c r="D62" s="66"/>
      <c r="E62" s="94"/>
      <c r="F62" s="80"/>
      <c r="G62" s="62"/>
      <c r="H62" s="62"/>
      <c r="I62" s="62"/>
      <c r="J62" s="62"/>
      <c r="K62" s="62"/>
      <c r="L62" s="62"/>
      <c r="M62" s="111"/>
      <c r="N62" s="111"/>
      <c r="O62" s="112"/>
      <c r="P62" s="63" t="str">
        <f t="shared" si="1"/>
        <v/>
      </c>
      <c r="Q62" s="30"/>
      <c r="R62" s="97" t="str">
        <f t="shared" si="3"/>
        <v>女社会人３０歳以上2.キャンプセンター</v>
      </c>
      <c r="S62" s="94" t="s">
        <v>108</v>
      </c>
      <c r="T62" s="94">
        <f>COUNTIFS(H15:H454,"〇",P15:P454,"AV")</f>
        <v>0</v>
      </c>
      <c r="U62" s="94">
        <f>COUNTIFS(I15:I454,"〇",P15:P454,"AV")</f>
        <v>0</v>
      </c>
      <c r="V62" s="94">
        <f>COUNTIFS(J15:J454,"〇",P15:P454,"AV")</f>
        <v>0</v>
      </c>
      <c r="W62" s="94">
        <f>COUNTIFS(K15:K454,"〇",P15:P454,"AV")</f>
        <v>0</v>
      </c>
      <c r="X62" s="98">
        <f>COUNTIFS(L15:L454,"〇",P15:P454,"AV")</f>
        <v>0</v>
      </c>
      <c r="AE62" s="113" t="str">
        <f t="shared" si="0"/>
        <v/>
      </c>
      <c r="AF62" s="113"/>
      <c r="AG62" s="113"/>
      <c r="AH62" s="113"/>
      <c r="AI62" s="113"/>
      <c r="AJ62" s="113"/>
      <c r="AL62" s="1" t="s">
        <v>16</v>
      </c>
      <c r="AM62" s="1" t="s">
        <v>22</v>
      </c>
      <c r="AN62" s="1" t="s">
        <v>14</v>
      </c>
    </row>
    <row r="63" spans="1:40" ht="15.75" customHeight="1">
      <c r="A63" s="103">
        <v>49</v>
      </c>
      <c r="B63" s="94"/>
      <c r="C63" s="94"/>
      <c r="D63" s="66"/>
      <c r="E63" s="94"/>
      <c r="F63" s="80"/>
      <c r="G63" s="62"/>
      <c r="H63" s="62"/>
      <c r="I63" s="62"/>
      <c r="J63" s="62"/>
      <c r="K63" s="62"/>
      <c r="L63" s="62"/>
      <c r="M63" s="111"/>
      <c r="N63" s="111"/>
      <c r="O63" s="112"/>
      <c r="P63" s="63" t="str">
        <f t="shared" si="1"/>
        <v/>
      </c>
      <c r="Q63" s="30"/>
      <c r="R63" s="97" t="str">
        <f t="shared" si="3"/>
        <v>男指導員・関係者1.宿泊棟</v>
      </c>
      <c r="S63" s="94" t="s">
        <v>109</v>
      </c>
      <c r="T63" s="94">
        <f>COUNTIFS(H15:H454,"〇",P15:P454,"AW")</f>
        <v>0</v>
      </c>
      <c r="U63" s="94">
        <f>COUNTIFS(I15:I454,"〇",P15:P454,"AW")</f>
        <v>0</v>
      </c>
      <c r="V63" s="94">
        <f>COUNTIFS(J15:J454,"〇",P15:P454,"AW")</f>
        <v>0</v>
      </c>
      <c r="W63" s="94">
        <f>COUNTIFS(K15:K454,"〇",P15:P454,"AW")</f>
        <v>0</v>
      </c>
      <c r="X63" s="98">
        <f>COUNTIFS(L15:L454,"〇",P15:P454,"AW")</f>
        <v>0</v>
      </c>
      <c r="AE63" s="113" t="str">
        <f t="shared" si="0"/>
        <v/>
      </c>
      <c r="AF63" s="113"/>
      <c r="AG63" s="113"/>
      <c r="AH63" s="113"/>
      <c r="AI63" s="113"/>
      <c r="AJ63" s="113"/>
      <c r="AL63" s="1" t="s">
        <v>18</v>
      </c>
      <c r="AM63" s="1" t="s">
        <v>15</v>
      </c>
      <c r="AN63" s="1" t="s">
        <v>20</v>
      </c>
    </row>
    <row r="64" spans="1:40" ht="15.75" customHeight="1">
      <c r="A64" s="103">
        <v>50</v>
      </c>
      <c r="B64" s="94"/>
      <c r="C64" s="94"/>
      <c r="D64" s="66"/>
      <c r="E64" s="94"/>
      <c r="F64" s="80"/>
      <c r="G64" s="62"/>
      <c r="H64" s="62"/>
      <c r="I64" s="62"/>
      <c r="J64" s="62"/>
      <c r="K64" s="62"/>
      <c r="L64" s="62"/>
      <c r="M64" s="111"/>
      <c r="N64" s="111"/>
      <c r="O64" s="112"/>
      <c r="P64" s="63" t="str">
        <f t="shared" si="1"/>
        <v/>
      </c>
      <c r="Q64" s="30"/>
      <c r="R64" s="97" t="str">
        <f t="shared" si="3"/>
        <v>女指導員・関係者1.宿泊棟</v>
      </c>
      <c r="S64" s="94" t="s">
        <v>110</v>
      </c>
      <c r="T64" s="94">
        <f>COUNTIFS(H15:H454,"〇",P15:P454,"AX")</f>
        <v>0</v>
      </c>
      <c r="U64" s="94">
        <f>COUNTIFS(I15:I454,"〇",P15:P454,"AX")</f>
        <v>0</v>
      </c>
      <c r="V64" s="94">
        <f>COUNTIFS(J15:J454,"〇",P15:P454,"AX")</f>
        <v>0</v>
      </c>
      <c r="W64" s="94">
        <f>COUNTIFS(K15:K454,"〇",P15:P454,"AX")</f>
        <v>0</v>
      </c>
      <c r="X64" s="98">
        <f>COUNTIFS(L15:L454,"〇",P15:P454,"AX")</f>
        <v>0</v>
      </c>
      <c r="AE64" s="113" t="str">
        <f t="shared" si="0"/>
        <v/>
      </c>
      <c r="AF64" s="113"/>
      <c r="AG64" s="113"/>
      <c r="AH64" s="113"/>
      <c r="AI64" s="113"/>
      <c r="AJ64" s="113"/>
      <c r="AL64" s="1" t="s">
        <v>16</v>
      </c>
      <c r="AM64" s="1" t="s">
        <v>15</v>
      </c>
      <c r="AN64" s="1" t="s">
        <v>20</v>
      </c>
    </row>
    <row r="65" spans="1:40" ht="15.75" customHeight="1">
      <c r="A65" s="103">
        <v>51</v>
      </c>
      <c r="B65" s="94"/>
      <c r="C65" s="94"/>
      <c r="D65" s="66"/>
      <c r="E65" s="94"/>
      <c r="F65" s="80"/>
      <c r="G65" s="62"/>
      <c r="H65" s="62"/>
      <c r="I65" s="62"/>
      <c r="J65" s="62"/>
      <c r="K65" s="62"/>
      <c r="L65" s="62"/>
      <c r="M65" s="111"/>
      <c r="N65" s="111"/>
      <c r="O65" s="112"/>
      <c r="P65" s="63" t="str">
        <f t="shared" si="1"/>
        <v/>
      </c>
      <c r="Q65" s="30"/>
      <c r="R65" s="97" t="str">
        <f t="shared" si="3"/>
        <v>男指導員・関係者2.キャンプセンター</v>
      </c>
      <c r="S65" s="94" t="s">
        <v>111</v>
      </c>
      <c r="T65" s="94">
        <f>COUNTIFS(H15:H454,"〇",P15:P454,"AY")</f>
        <v>0</v>
      </c>
      <c r="U65" s="94">
        <f>COUNTIFS(I15:I454,"〇",P15:P454,"AY")</f>
        <v>0</v>
      </c>
      <c r="V65" s="94">
        <f>COUNTIFS(J15:J454,"〇",P15:P454,"AY")</f>
        <v>0</v>
      </c>
      <c r="W65" s="94">
        <f>COUNTIFS(K15:K454,"〇",P15:P454,"AY")</f>
        <v>0</v>
      </c>
      <c r="X65" s="98">
        <f>COUNTIFS(L15:L454,"〇",P15:P454,"AY")</f>
        <v>0</v>
      </c>
      <c r="AE65" s="113" t="str">
        <f t="shared" si="0"/>
        <v/>
      </c>
      <c r="AF65" s="113"/>
      <c r="AG65" s="113"/>
      <c r="AH65" s="113"/>
      <c r="AI65" s="113"/>
      <c r="AJ65" s="113"/>
      <c r="AL65" s="1" t="s">
        <v>18</v>
      </c>
      <c r="AM65" s="1" t="s">
        <v>15</v>
      </c>
      <c r="AN65" s="1" t="s">
        <v>14</v>
      </c>
    </row>
    <row r="66" spans="1:40" ht="15.75" customHeight="1" thickBot="1">
      <c r="A66" s="103">
        <v>52</v>
      </c>
      <c r="B66" s="94"/>
      <c r="C66" s="94"/>
      <c r="D66" s="66"/>
      <c r="E66" s="94"/>
      <c r="F66" s="80"/>
      <c r="G66" s="62"/>
      <c r="H66" s="62"/>
      <c r="I66" s="62"/>
      <c r="J66" s="62"/>
      <c r="K66" s="62"/>
      <c r="L66" s="62"/>
      <c r="M66" s="111"/>
      <c r="N66" s="111"/>
      <c r="O66" s="112"/>
      <c r="P66" s="63" t="str">
        <f t="shared" si="1"/>
        <v/>
      </c>
      <c r="Q66" s="30"/>
      <c r="R66" s="99" t="str">
        <f t="shared" si="3"/>
        <v>女指導員・関係者2.キャンプセンター</v>
      </c>
      <c r="S66" s="100" t="s">
        <v>112</v>
      </c>
      <c r="T66" s="100">
        <f>COUNTIFS(H15:H454,"〇",P15:P454,"AZ")</f>
        <v>0</v>
      </c>
      <c r="U66" s="100">
        <f>COUNTIFS(I15:I454,"〇",P15:P454,"AZ")</f>
        <v>0</v>
      </c>
      <c r="V66" s="100">
        <f>COUNTIFS(J15:J454,"〇",P15:P454,"AZ")</f>
        <v>0</v>
      </c>
      <c r="W66" s="100">
        <f>COUNTIFS(K15:K454,"〇",P15:P454,"AZ")</f>
        <v>0</v>
      </c>
      <c r="X66" s="101">
        <f>COUNTIFS(L15:L454,"〇",P15:P454,"AZ")</f>
        <v>0</v>
      </c>
      <c r="AE66" s="113" t="str">
        <f t="shared" si="0"/>
        <v/>
      </c>
      <c r="AF66" s="113"/>
      <c r="AG66" s="113"/>
      <c r="AH66" s="113"/>
      <c r="AI66" s="113"/>
      <c r="AJ66" s="113"/>
      <c r="AL66" s="1" t="s">
        <v>16</v>
      </c>
      <c r="AM66" s="1" t="s">
        <v>15</v>
      </c>
      <c r="AN66" s="1" t="s">
        <v>14</v>
      </c>
    </row>
    <row r="67" spans="1:40" ht="15.75" customHeight="1">
      <c r="A67" s="103">
        <v>53</v>
      </c>
      <c r="B67" s="94"/>
      <c r="C67" s="94"/>
      <c r="D67" s="66"/>
      <c r="E67" s="94"/>
      <c r="F67" s="80"/>
      <c r="G67" s="62"/>
      <c r="H67" s="62"/>
      <c r="I67" s="62"/>
      <c r="J67" s="62"/>
      <c r="K67" s="62"/>
      <c r="L67" s="62"/>
      <c r="M67" s="111"/>
      <c r="N67" s="111"/>
      <c r="O67" s="112"/>
      <c r="P67" s="63" t="str">
        <f t="shared" si="1"/>
        <v/>
      </c>
      <c r="Q67" s="30"/>
      <c r="R67" s="88"/>
      <c r="AE67" s="113" t="str">
        <f t="shared" si="0"/>
        <v/>
      </c>
      <c r="AF67" s="113"/>
      <c r="AG67" s="113"/>
      <c r="AH67" s="113"/>
      <c r="AI67" s="113"/>
      <c r="AJ67" s="113"/>
    </row>
    <row r="68" spans="1:40" ht="15.75" customHeight="1">
      <c r="A68" s="103">
        <v>54</v>
      </c>
      <c r="B68" s="94"/>
      <c r="C68" s="94"/>
      <c r="D68" s="66"/>
      <c r="E68" s="94"/>
      <c r="F68" s="80"/>
      <c r="G68" s="62"/>
      <c r="H68" s="62"/>
      <c r="I68" s="62"/>
      <c r="J68" s="62"/>
      <c r="K68" s="62"/>
      <c r="L68" s="62"/>
      <c r="M68" s="111"/>
      <c r="N68" s="111"/>
      <c r="O68" s="112"/>
      <c r="P68" s="63" t="str">
        <f t="shared" si="1"/>
        <v/>
      </c>
      <c r="Q68" s="30"/>
      <c r="R68" s="88"/>
      <c r="AE68" s="113" t="str">
        <f t="shared" si="0"/>
        <v/>
      </c>
      <c r="AF68" s="113"/>
      <c r="AG68" s="113"/>
      <c r="AH68" s="113"/>
      <c r="AI68" s="113"/>
      <c r="AJ68" s="113"/>
    </row>
    <row r="69" spans="1:40" ht="15.75" customHeight="1">
      <c r="A69" s="103">
        <v>55</v>
      </c>
      <c r="B69" s="94"/>
      <c r="C69" s="94"/>
      <c r="D69" s="66"/>
      <c r="E69" s="94"/>
      <c r="F69" s="80"/>
      <c r="G69" s="62"/>
      <c r="H69" s="62"/>
      <c r="I69" s="62"/>
      <c r="J69" s="62"/>
      <c r="K69" s="62"/>
      <c r="L69" s="62"/>
      <c r="M69" s="111"/>
      <c r="N69" s="111"/>
      <c r="O69" s="112"/>
      <c r="P69" s="63" t="str">
        <f t="shared" si="1"/>
        <v/>
      </c>
      <c r="Q69" s="30"/>
      <c r="R69" s="88"/>
      <c r="AE69" s="113" t="str">
        <f t="shared" si="0"/>
        <v/>
      </c>
      <c r="AF69" s="113"/>
      <c r="AG69" s="113"/>
      <c r="AH69" s="113"/>
      <c r="AI69" s="113"/>
      <c r="AJ69" s="113"/>
    </row>
    <row r="70" spans="1:40" ht="15.75" customHeight="1">
      <c r="A70" s="103">
        <v>56</v>
      </c>
      <c r="B70" s="94"/>
      <c r="C70" s="94"/>
      <c r="D70" s="66"/>
      <c r="E70" s="94"/>
      <c r="F70" s="80"/>
      <c r="G70" s="62"/>
      <c r="H70" s="62"/>
      <c r="I70" s="62"/>
      <c r="J70" s="62"/>
      <c r="K70" s="62"/>
      <c r="L70" s="62"/>
      <c r="M70" s="111"/>
      <c r="N70" s="111"/>
      <c r="O70" s="112"/>
      <c r="P70" s="63" t="str">
        <f t="shared" si="1"/>
        <v/>
      </c>
      <c r="Q70" s="30"/>
      <c r="R70" s="88"/>
      <c r="AE70" s="113" t="str">
        <f t="shared" si="0"/>
        <v/>
      </c>
      <c r="AF70" s="113"/>
      <c r="AG70" s="113"/>
      <c r="AH70" s="113"/>
      <c r="AI70" s="113"/>
      <c r="AJ70" s="113"/>
    </row>
    <row r="71" spans="1:40" ht="15.75" customHeight="1">
      <c r="A71" s="103">
        <v>57</v>
      </c>
      <c r="B71" s="94"/>
      <c r="C71" s="94"/>
      <c r="D71" s="66"/>
      <c r="E71" s="94"/>
      <c r="F71" s="80"/>
      <c r="G71" s="62"/>
      <c r="H71" s="62"/>
      <c r="I71" s="62"/>
      <c r="J71" s="62"/>
      <c r="K71" s="62"/>
      <c r="L71" s="62"/>
      <c r="M71" s="111"/>
      <c r="N71" s="111"/>
      <c r="O71" s="112"/>
      <c r="P71" s="63" t="str">
        <f t="shared" si="1"/>
        <v/>
      </c>
      <c r="Q71" s="30"/>
      <c r="R71" s="88"/>
      <c r="AE71" s="113" t="str">
        <f t="shared" si="0"/>
        <v/>
      </c>
      <c r="AF71" s="113"/>
      <c r="AG71" s="113"/>
      <c r="AH71" s="113"/>
      <c r="AI71" s="113"/>
      <c r="AJ71" s="113"/>
    </row>
    <row r="72" spans="1:40" ht="15.75" customHeight="1">
      <c r="A72" s="103">
        <v>58</v>
      </c>
      <c r="B72" s="94"/>
      <c r="C72" s="94"/>
      <c r="D72" s="66"/>
      <c r="E72" s="94"/>
      <c r="F72" s="80"/>
      <c r="G72" s="62"/>
      <c r="H72" s="62"/>
      <c r="I72" s="62"/>
      <c r="J72" s="62"/>
      <c r="K72" s="62"/>
      <c r="L72" s="62"/>
      <c r="M72" s="111"/>
      <c r="N72" s="111"/>
      <c r="O72" s="112"/>
      <c r="P72" s="63" t="str">
        <f t="shared" si="1"/>
        <v/>
      </c>
      <c r="Q72" s="30"/>
      <c r="R72" s="88"/>
      <c r="AE72" s="113" t="str">
        <f t="shared" si="0"/>
        <v/>
      </c>
      <c r="AF72" s="113"/>
      <c r="AG72" s="113"/>
      <c r="AH72" s="113"/>
      <c r="AI72" s="113"/>
      <c r="AJ72" s="113"/>
    </row>
    <row r="73" spans="1:40" ht="15.75" customHeight="1">
      <c r="A73" s="103">
        <v>59</v>
      </c>
      <c r="B73" s="94"/>
      <c r="C73" s="94"/>
      <c r="D73" s="66"/>
      <c r="E73" s="94"/>
      <c r="F73" s="80"/>
      <c r="G73" s="62"/>
      <c r="H73" s="62"/>
      <c r="I73" s="62"/>
      <c r="J73" s="62"/>
      <c r="K73" s="62"/>
      <c r="L73" s="62"/>
      <c r="M73" s="111"/>
      <c r="N73" s="111"/>
      <c r="O73" s="112"/>
      <c r="P73" s="63" t="str">
        <f t="shared" si="1"/>
        <v/>
      </c>
      <c r="Q73" s="30"/>
      <c r="R73" s="88"/>
      <c r="AE73" s="113" t="str">
        <f t="shared" si="0"/>
        <v/>
      </c>
      <c r="AF73" s="113"/>
      <c r="AG73" s="113"/>
      <c r="AH73" s="113"/>
      <c r="AI73" s="113"/>
      <c r="AJ73" s="113"/>
    </row>
    <row r="74" spans="1:40" ht="15.75" customHeight="1">
      <c r="A74" s="103">
        <v>60</v>
      </c>
      <c r="B74" s="94"/>
      <c r="C74" s="94"/>
      <c r="D74" s="66"/>
      <c r="E74" s="94"/>
      <c r="F74" s="80"/>
      <c r="G74" s="62"/>
      <c r="H74" s="62"/>
      <c r="I74" s="62"/>
      <c r="J74" s="62"/>
      <c r="K74" s="62"/>
      <c r="L74" s="62"/>
      <c r="M74" s="111"/>
      <c r="N74" s="111"/>
      <c r="O74" s="112"/>
      <c r="P74" s="63" t="str">
        <f t="shared" si="1"/>
        <v/>
      </c>
      <c r="Q74" s="30"/>
      <c r="R74" s="88"/>
      <c r="AE74" s="113" t="str">
        <f t="shared" si="0"/>
        <v/>
      </c>
      <c r="AF74" s="113"/>
      <c r="AG74" s="113"/>
      <c r="AH74" s="113"/>
      <c r="AI74" s="113"/>
      <c r="AJ74" s="113"/>
    </row>
    <row r="75" spans="1:40" ht="15.75" customHeight="1">
      <c r="A75" s="103">
        <v>61</v>
      </c>
      <c r="B75" s="94"/>
      <c r="C75" s="94"/>
      <c r="D75" s="66"/>
      <c r="E75" s="94"/>
      <c r="F75" s="80"/>
      <c r="G75" s="62"/>
      <c r="H75" s="62"/>
      <c r="I75" s="62"/>
      <c r="J75" s="62"/>
      <c r="K75" s="62"/>
      <c r="L75" s="62"/>
      <c r="M75" s="111"/>
      <c r="N75" s="111"/>
      <c r="O75" s="112"/>
      <c r="P75" s="63" t="str">
        <f t="shared" si="1"/>
        <v/>
      </c>
      <c r="Q75" s="30"/>
      <c r="R75" s="88"/>
      <c r="AE75" s="113" t="str">
        <f t="shared" si="0"/>
        <v/>
      </c>
      <c r="AF75" s="113"/>
      <c r="AG75" s="113"/>
      <c r="AH75" s="113"/>
      <c r="AI75" s="113"/>
      <c r="AJ75" s="113"/>
    </row>
    <row r="76" spans="1:40" ht="15.75" customHeight="1">
      <c r="A76" s="103">
        <v>62</v>
      </c>
      <c r="B76" s="94"/>
      <c r="C76" s="94"/>
      <c r="D76" s="66"/>
      <c r="E76" s="94"/>
      <c r="F76" s="80"/>
      <c r="G76" s="62"/>
      <c r="H76" s="62"/>
      <c r="I76" s="62"/>
      <c r="J76" s="62"/>
      <c r="K76" s="62"/>
      <c r="L76" s="62"/>
      <c r="M76" s="111"/>
      <c r="N76" s="111"/>
      <c r="O76" s="112"/>
      <c r="P76" s="63" t="str">
        <f t="shared" si="1"/>
        <v/>
      </c>
      <c r="Q76" s="30"/>
      <c r="R76" s="88"/>
      <c r="AE76" s="113" t="str">
        <f t="shared" ref="AE76:AE139" si="4">C79&amp;D79&amp;F79</f>
        <v/>
      </c>
      <c r="AF76" s="113"/>
      <c r="AG76" s="113"/>
      <c r="AH76" s="113"/>
      <c r="AI76" s="113"/>
      <c r="AJ76" s="113"/>
    </row>
    <row r="77" spans="1:40" ht="15.75" customHeight="1">
      <c r="A77" s="103">
        <v>63</v>
      </c>
      <c r="B77" s="94"/>
      <c r="C77" s="94"/>
      <c r="D77" s="66"/>
      <c r="E77" s="94"/>
      <c r="F77" s="80"/>
      <c r="G77" s="62"/>
      <c r="H77" s="62"/>
      <c r="I77" s="62"/>
      <c r="J77" s="62"/>
      <c r="K77" s="62"/>
      <c r="L77" s="62"/>
      <c r="M77" s="111"/>
      <c r="N77" s="111"/>
      <c r="O77" s="112"/>
      <c r="P77" s="63" t="str">
        <f t="shared" si="1"/>
        <v/>
      </c>
      <c r="Q77" s="30"/>
      <c r="R77" s="88"/>
      <c r="AE77" s="113" t="str">
        <f t="shared" si="4"/>
        <v/>
      </c>
      <c r="AF77" s="113"/>
      <c r="AG77" s="113"/>
      <c r="AH77" s="113"/>
      <c r="AI77" s="113"/>
      <c r="AJ77" s="113"/>
    </row>
    <row r="78" spans="1:40" ht="15.75" customHeight="1">
      <c r="A78" s="103">
        <v>64</v>
      </c>
      <c r="B78" s="94"/>
      <c r="C78" s="94"/>
      <c r="D78" s="66"/>
      <c r="E78" s="94"/>
      <c r="F78" s="80"/>
      <c r="G78" s="62"/>
      <c r="H78" s="62"/>
      <c r="I78" s="62"/>
      <c r="J78" s="62"/>
      <c r="K78" s="62"/>
      <c r="L78" s="62"/>
      <c r="M78" s="111"/>
      <c r="N78" s="111"/>
      <c r="O78" s="112"/>
      <c r="P78" s="63" t="str">
        <f t="shared" si="1"/>
        <v/>
      </c>
      <c r="Q78" s="30"/>
      <c r="R78" s="88"/>
      <c r="AE78" s="113" t="str">
        <f t="shared" si="4"/>
        <v/>
      </c>
      <c r="AF78" s="113"/>
      <c r="AG78" s="113"/>
      <c r="AH78" s="113"/>
      <c r="AI78" s="113"/>
      <c r="AJ78" s="113"/>
    </row>
    <row r="79" spans="1:40" ht="15.75" customHeight="1">
      <c r="A79" s="103">
        <v>65</v>
      </c>
      <c r="B79" s="94"/>
      <c r="C79" s="94"/>
      <c r="D79" s="66"/>
      <c r="E79" s="94"/>
      <c r="F79" s="80"/>
      <c r="G79" s="62"/>
      <c r="H79" s="62"/>
      <c r="I79" s="62"/>
      <c r="J79" s="62"/>
      <c r="K79" s="62"/>
      <c r="L79" s="62"/>
      <c r="M79" s="111"/>
      <c r="N79" s="111"/>
      <c r="O79" s="112"/>
      <c r="P79" s="63" t="str">
        <f t="shared" ref="P79:P142" si="5">IFERROR(VLOOKUP(AE76,$R$15:$AC$66,2,FALSE),"")</f>
        <v/>
      </c>
      <c r="Q79" s="30"/>
      <c r="R79" s="88"/>
      <c r="AE79" s="113" t="str">
        <f t="shared" si="4"/>
        <v/>
      </c>
      <c r="AF79" s="113"/>
      <c r="AG79" s="113"/>
      <c r="AH79" s="113"/>
      <c r="AI79" s="113"/>
      <c r="AJ79" s="113"/>
    </row>
    <row r="80" spans="1:40" ht="15.75" customHeight="1">
      <c r="A80" s="103">
        <v>66</v>
      </c>
      <c r="B80" s="94"/>
      <c r="C80" s="94"/>
      <c r="D80" s="66"/>
      <c r="E80" s="94"/>
      <c r="F80" s="80"/>
      <c r="G80" s="62"/>
      <c r="H80" s="62"/>
      <c r="I80" s="62"/>
      <c r="J80" s="62"/>
      <c r="K80" s="62"/>
      <c r="L80" s="62"/>
      <c r="M80" s="111"/>
      <c r="N80" s="111"/>
      <c r="O80" s="112"/>
      <c r="P80" s="63" t="str">
        <f t="shared" si="5"/>
        <v/>
      </c>
      <c r="Q80" s="30"/>
      <c r="R80" s="88"/>
      <c r="AE80" s="113" t="str">
        <f t="shared" si="4"/>
        <v/>
      </c>
      <c r="AF80" s="113"/>
      <c r="AG80" s="113"/>
      <c r="AH80" s="113"/>
      <c r="AI80" s="113"/>
      <c r="AJ80" s="113"/>
    </row>
    <row r="81" spans="1:36" ht="15.75" customHeight="1">
      <c r="A81" s="103">
        <v>67</v>
      </c>
      <c r="B81" s="94"/>
      <c r="C81" s="94"/>
      <c r="D81" s="66"/>
      <c r="E81" s="94"/>
      <c r="F81" s="80"/>
      <c r="G81" s="62"/>
      <c r="H81" s="62"/>
      <c r="I81" s="62"/>
      <c r="J81" s="62"/>
      <c r="K81" s="62"/>
      <c r="L81" s="62"/>
      <c r="M81" s="111"/>
      <c r="N81" s="111"/>
      <c r="O81" s="112"/>
      <c r="P81" s="63" t="str">
        <f t="shared" si="5"/>
        <v/>
      </c>
      <c r="Q81" s="30"/>
      <c r="R81" s="88"/>
      <c r="AE81" s="113" t="str">
        <f t="shared" si="4"/>
        <v/>
      </c>
      <c r="AF81" s="113"/>
      <c r="AG81" s="113"/>
      <c r="AH81" s="113"/>
      <c r="AI81" s="113"/>
      <c r="AJ81" s="113"/>
    </row>
    <row r="82" spans="1:36" ht="15.75" customHeight="1">
      <c r="A82" s="103">
        <v>68</v>
      </c>
      <c r="B82" s="94"/>
      <c r="C82" s="94"/>
      <c r="D82" s="66"/>
      <c r="E82" s="94"/>
      <c r="F82" s="80"/>
      <c r="G82" s="62"/>
      <c r="H82" s="62"/>
      <c r="I82" s="62"/>
      <c r="J82" s="62"/>
      <c r="K82" s="62"/>
      <c r="L82" s="62"/>
      <c r="M82" s="111"/>
      <c r="N82" s="111"/>
      <c r="O82" s="112"/>
      <c r="P82" s="63" t="str">
        <f t="shared" si="5"/>
        <v/>
      </c>
      <c r="Q82" s="30"/>
      <c r="R82" s="88"/>
      <c r="AE82" s="113" t="str">
        <f t="shared" si="4"/>
        <v/>
      </c>
      <c r="AF82" s="113"/>
      <c r="AG82" s="113"/>
      <c r="AH82" s="113"/>
      <c r="AI82" s="113"/>
      <c r="AJ82" s="113"/>
    </row>
    <row r="83" spans="1:36" ht="15.75" customHeight="1">
      <c r="A83" s="103">
        <v>69</v>
      </c>
      <c r="B83" s="94"/>
      <c r="C83" s="94"/>
      <c r="D83" s="66"/>
      <c r="E83" s="94"/>
      <c r="F83" s="80"/>
      <c r="G83" s="62"/>
      <c r="H83" s="62"/>
      <c r="I83" s="62"/>
      <c r="J83" s="62"/>
      <c r="K83" s="62"/>
      <c r="L83" s="62"/>
      <c r="M83" s="111"/>
      <c r="N83" s="111"/>
      <c r="O83" s="112"/>
      <c r="P83" s="63" t="str">
        <f t="shared" si="5"/>
        <v/>
      </c>
      <c r="Q83" s="30"/>
      <c r="R83" s="88"/>
      <c r="AE83" s="113" t="str">
        <f t="shared" si="4"/>
        <v/>
      </c>
      <c r="AF83" s="113"/>
      <c r="AG83" s="113"/>
      <c r="AH83" s="113"/>
      <c r="AI83" s="113"/>
      <c r="AJ83" s="113"/>
    </row>
    <row r="84" spans="1:36" ht="15.75" customHeight="1">
      <c r="A84" s="103">
        <v>70</v>
      </c>
      <c r="B84" s="94"/>
      <c r="C84" s="94"/>
      <c r="D84" s="66"/>
      <c r="E84" s="94"/>
      <c r="F84" s="80"/>
      <c r="G84" s="62"/>
      <c r="H84" s="62"/>
      <c r="I84" s="62"/>
      <c r="J84" s="62"/>
      <c r="K84" s="62"/>
      <c r="L84" s="62"/>
      <c r="M84" s="111"/>
      <c r="N84" s="111"/>
      <c r="O84" s="112"/>
      <c r="P84" s="63" t="str">
        <f t="shared" si="5"/>
        <v/>
      </c>
      <c r="Q84" s="30"/>
      <c r="R84" s="88"/>
      <c r="AE84" s="113" t="str">
        <f t="shared" si="4"/>
        <v/>
      </c>
      <c r="AF84" s="113"/>
      <c r="AG84" s="113"/>
      <c r="AH84" s="113"/>
      <c r="AI84" s="113"/>
      <c r="AJ84" s="113"/>
    </row>
    <row r="85" spans="1:36" ht="15.75" customHeight="1">
      <c r="A85" s="103">
        <v>71</v>
      </c>
      <c r="B85" s="94"/>
      <c r="C85" s="94"/>
      <c r="D85" s="66"/>
      <c r="E85" s="94"/>
      <c r="F85" s="80"/>
      <c r="G85" s="62"/>
      <c r="H85" s="62"/>
      <c r="I85" s="62"/>
      <c r="J85" s="62"/>
      <c r="K85" s="62"/>
      <c r="L85" s="62"/>
      <c r="M85" s="111"/>
      <c r="N85" s="111"/>
      <c r="O85" s="112"/>
      <c r="P85" s="63" t="str">
        <f t="shared" si="5"/>
        <v/>
      </c>
      <c r="Q85" s="30"/>
      <c r="R85" s="88"/>
      <c r="AE85" s="113" t="str">
        <f t="shared" si="4"/>
        <v/>
      </c>
      <c r="AF85" s="113"/>
      <c r="AG85" s="113"/>
      <c r="AH85" s="113"/>
      <c r="AI85" s="113"/>
      <c r="AJ85" s="113"/>
    </row>
    <row r="86" spans="1:36" ht="15.75" customHeight="1">
      <c r="A86" s="103">
        <v>72</v>
      </c>
      <c r="B86" s="94"/>
      <c r="C86" s="94"/>
      <c r="D86" s="66"/>
      <c r="E86" s="94"/>
      <c r="F86" s="80"/>
      <c r="G86" s="62"/>
      <c r="H86" s="62"/>
      <c r="I86" s="62"/>
      <c r="J86" s="62"/>
      <c r="K86" s="62"/>
      <c r="L86" s="62"/>
      <c r="M86" s="111"/>
      <c r="N86" s="111"/>
      <c r="O86" s="112"/>
      <c r="P86" s="63" t="str">
        <f t="shared" si="5"/>
        <v/>
      </c>
      <c r="Q86" s="30"/>
      <c r="R86" s="88"/>
      <c r="AE86" s="113" t="str">
        <f t="shared" si="4"/>
        <v/>
      </c>
      <c r="AF86" s="113"/>
      <c r="AG86" s="113"/>
      <c r="AH86" s="113"/>
      <c r="AI86" s="113"/>
      <c r="AJ86" s="113"/>
    </row>
    <row r="87" spans="1:36" ht="15.75" customHeight="1">
      <c r="A87" s="103">
        <v>73</v>
      </c>
      <c r="B87" s="94"/>
      <c r="C87" s="94"/>
      <c r="D87" s="66"/>
      <c r="E87" s="94"/>
      <c r="F87" s="80"/>
      <c r="G87" s="62"/>
      <c r="H87" s="62"/>
      <c r="I87" s="62"/>
      <c r="J87" s="62"/>
      <c r="K87" s="62"/>
      <c r="L87" s="62"/>
      <c r="M87" s="111"/>
      <c r="N87" s="111"/>
      <c r="O87" s="112"/>
      <c r="P87" s="63" t="str">
        <f t="shared" si="5"/>
        <v/>
      </c>
      <c r="Q87" s="30"/>
      <c r="R87" s="88"/>
      <c r="AE87" s="113" t="str">
        <f t="shared" si="4"/>
        <v/>
      </c>
      <c r="AF87" s="113"/>
      <c r="AG87" s="113"/>
      <c r="AH87" s="113"/>
      <c r="AI87" s="113"/>
      <c r="AJ87" s="113"/>
    </row>
    <row r="88" spans="1:36" ht="15.75" customHeight="1">
      <c r="A88" s="103">
        <v>74</v>
      </c>
      <c r="B88" s="94"/>
      <c r="C88" s="94"/>
      <c r="D88" s="66"/>
      <c r="E88" s="94"/>
      <c r="F88" s="80"/>
      <c r="G88" s="62"/>
      <c r="H88" s="62"/>
      <c r="I88" s="62"/>
      <c r="J88" s="62"/>
      <c r="K88" s="62"/>
      <c r="L88" s="62"/>
      <c r="M88" s="111"/>
      <c r="N88" s="111"/>
      <c r="O88" s="112"/>
      <c r="P88" s="63" t="str">
        <f t="shared" si="5"/>
        <v/>
      </c>
      <c r="Q88" s="30"/>
      <c r="R88" s="88"/>
      <c r="AE88" s="113" t="str">
        <f t="shared" si="4"/>
        <v/>
      </c>
      <c r="AF88" s="113"/>
      <c r="AG88" s="113"/>
      <c r="AH88" s="113"/>
      <c r="AI88" s="113"/>
      <c r="AJ88" s="113"/>
    </row>
    <row r="89" spans="1:36" ht="15.75" customHeight="1">
      <c r="A89" s="103">
        <v>75</v>
      </c>
      <c r="B89" s="94"/>
      <c r="C89" s="94"/>
      <c r="D89" s="66"/>
      <c r="E89" s="94"/>
      <c r="F89" s="80"/>
      <c r="G89" s="62"/>
      <c r="H89" s="62"/>
      <c r="I89" s="62"/>
      <c r="J89" s="62"/>
      <c r="K89" s="62"/>
      <c r="L89" s="62"/>
      <c r="M89" s="111"/>
      <c r="N89" s="111"/>
      <c r="O89" s="112"/>
      <c r="P89" s="63" t="str">
        <f t="shared" si="5"/>
        <v/>
      </c>
      <c r="Q89" s="30"/>
      <c r="R89" s="88"/>
      <c r="AE89" s="113" t="str">
        <f t="shared" si="4"/>
        <v/>
      </c>
      <c r="AF89" s="113"/>
      <c r="AG89" s="113"/>
      <c r="AH89" s="113"/>
      <c r="AI89" s="113"/>
      <c r="AJ89" s="113"/>
    </row>
    <row r="90" spans="1:36" ht="15.75" customHeight="1">
      <c r="A90" s="103">
        <v>76</v>
      </c>
      <c r="B90" s="94"/>
      <c r="C90" s="94"/>
      <c r="D90" s="66"/>
      <c r="E90" s="94"/>
      <c r="F90" s="80"/>
      <c r="G90" s="62"/>
      <c r="H90" s="62"/>
      <c r="I90" s="62"/>
      <c r="J90" s="62"/>
      <c r="K90" s="62"/>
      <c r="L90" s="62"/>
      <c r="M90" s="111"/>
      <c r="N90" s="111"/>
      <c r="O90" s="112"/>
      <c r="P90" s="63" t="str">
        <f t="shared" si="5"/>
        <v/>
      </c>
      <c r="Q90" s="30"/>
      <c r="R90" s="88"/>
      <c r="AE90" s="113" t="str">
        <f t="shared" si="4"/>
        <v/>
      </c>
      <c r="AF90" s="113"/>
      <c r="AG90" s="113"/>
      <c r="AH90" s="113"/>
      <c r="AI90" s="113"/>
      <c r="AJ90" s="113"/>
    </row>
    <row r="91" spans="1:36" ht="15.75" customHeight="1">
      <c r="A91" s="103">
        <v>77</v>
      </c>
      <c r="B91" s="94"/>
      <c r="C91" s="94"/>
      <c r="D91" s="66"/>
      <c r="E91" s="94"/>
      <c r="F91" s="80"/>
      <c r="G91" s="62"/>
      <c r="H91" s="62"/>
      <c r="I91" s="62"/>
      <c r="J91" s="62"/>
      <c r="K91" s="62"/>
      <c r="L91" s="62"/>
      <c r="M91" s="111"/>
      <c r="N91" s="111"/>
      <c r="O91" s="112"/>
      <c r="P91" s="63" t="str">
        <f t="shared" si="5"/>
        <v/>
      </c>
      <c r="Q91" s="30"/>
      <c r="R91" s="88"/>
      <c r="AE91" s="113" t="str">
        <f t="shared" si="4"/>
        <v/>
      </c>
      <c r="AF91" s="113"/>
      <c r="AG91" s="113"/>
      <c r="AH91" s="113"/>
      <c r="AI91" s="113"/>
      <c r="AJ91" s="113"/>
    </row>
    <row r="92" spans="1:36" ht="15.75" customHeight="1">
      <c r="A92" s="103">
        <v>78</v>
      </c>
      <c r="B92" s="94"/>
      <c r="C92" s="94"/>
      <c r="D92" s="66"/>
      <c r="E92" s="94"/>
      <c r="F92" s="80"/>
      <c r="G92" s="62"/>
      <c r="H92" s="62"/>
      <c r="I92" s="62"/>
      <c r="J92" s="62"/>
      <c r="K92" s="62"/>
      <c r="L92" s="62"/>
      <c r="M92" s="111"/>
      <c r="N92" s="111"/>
      <c r="O92" s="112"/>
      <c r="P92" s="63" t="str">
        <f t="shared" si="5"/>
        <v/>
      </c>
      <c r="Q92" s="30"/>
      <c r="R92" s="88"/>
      <c r="AE92" s="113" t="str">
        <f t="shared" si="4"/>
        <v/>
      </c>
      <c r="AF92" s="113"/>
      <c r="AG92" s="113"/>
      <c r="AH92" s="113"/>
      <c r="AI92" s="113"/>
      <c r="AJ92" s="113"/>
    </row>
    <row r="93" spans="1:36" ht="15.75" customHeight="1">
      <c r="A93" s="103">
        <v>79</v>
      </c>
      <c r="B93" s="94"/>
      <c r="C93" s="94"/>
      <c r="D93" s="66"/>
      <c r="E93" s="94"/>
      <c r="F93" s="80"/>
      <c r="G93" s="62"/>
      <c r="H93" s="62"/>
      <c r="I93" s="62"/>
      <c r="J93" s="62"/>
      <c r="K93" s="62"/>
      <c r="L93" s="62"/>
      <c r="M93" s="111"/>
      <c r="N93" s="111"/>
      <c r="O93" s="112"/>
      <c r="P93" s="63" t="str">
        <f t="shared" si="5"/>
        <v/>
      </c>
      <c r="Q93" s="30"/>
      <c r="R93" s="88"/>
      <c r="AE93" s="113" t="str">
        <f t="shared" si="4"/>
        <v/>
      </c>
      <c r="AF93" s="113"/>
      <c r="AG93" s="113"/>
      <c r="AH93" s="113"/>
      <c r="AI93" s="113"/>
      <c r="AJ93" s="113"/>
    </row>
    <row r="94" spans="1:36" ht="15.75" customHeight="1">
      <c r="A94" s="103">
        <v>80</v>
      </c>
      <c r="B94" s="94"/>
      <c r="C94" s="94"/>
      <c r="D94" s="66"/>
      <c r="E94" s="94"/>
      <c r="F94" s="80"/>
      <c r="G94" s="62"/>
      <c r="H94" s="62"/>
      <c r="I94" s="62"/>
      <c r="J94" s="62"/>
      <c r="K94" s="62"/>
      <c r="L94" s="62"/>
      <c r="M94" s="111"/>
      <c r="N94" s="111"/>
      <c r="O94" s="112"/>
      <c r="P94" s="63" t="str">
        <f t="shared" si="5"/>
        <v/>
      </c>
      <c r="Q94" s="30"/>
      <c r="R94" s="88"/>
      <c r="AE94" s="113" t="str">
        <f t="shared" si="4"/>
        <v/>
      </c>
      <c r="AF94" s="113"/>
      <c r="AG94" s="113"/>
      <c r="AH94" s="113"/>
      <c r="AI94" s="113"/>
      <c r="AJ94" s="113"/>
    </row>
    <row r="95" spans="1:36" ht="15.75" customHeight="1">
      <c r="A95" s="102">
        <v>81</v>
      </c>
      <c r="B95" s="94"/>
      <c r="C95" s="94"/>
      <c r="D95" s="66"/>
      <c r="E95" s="94"/>
      <c r="F95" s="80"/>
      <c r="G95" s="62"/>
      <c r="H95" s="62"/>
      <c r="I95" s="62"/>
      <c r="J95" s="62"/>
      <c r="K95" s="62"/>
      <c r="L95" s="62"/>
      <c r="M95" s="111"/>
      <c r="N95" s="111"/>
      <c r="O95" s="112"/>
      <c r="P95" s="63" t="str">
        <f t="shared" si="5"/>
        <v/>
      </c>
      <c r="Q95" s="30"/>
      <c r="R95" s="88"/>
      <c r="AE95" s="113" t="str">
        <f t="shared" si="4"/>
        <v/>
      </c>
      <c r="AF95" s="113"/>
      <c r="AG95" s="113"/>
      <c r="AH95" s="113"/>
      <c r="AI95" s="113"/>
      <c r="AJ95" s="113"/>
    </row>
    <row r="96" spans="1:36" ht="15.75" customHeight="1">
      <c r="A96" s="103">
        <v>82</v>
      </c>
      <c r="B96" s="94"/>
      <c r="C96" s="94"/>
      <c r="D96" s="66"/>
      <c r="E96" s="94"/>
      <c r="F96" s="80"/>
      <c r="G96" s="62"/>
      <c r="H96" s="62"/>
      <c r="I96" s="62"/>
      <c r="J96" s="62"/>
      <c r="K96" s="62"/>
      <c r="L96" s="62"/>
      <c r="M96" s="111"/>
      <c r="N96" s="111"/>
      <c r="O96" s="112"/>
      <c r="P96" s="63" t="str">
        <f t="shared" si="5"/>
        <v/>
      </c>
      <c r="Q96" s="30"/>
      <c r="R96" s="88"/>
      <c r="AE96" s="113" t="str">
        <f t="shared" si="4"/>
        <v/>
      </c>
      <c r="AF96" s="113"/>
      <c r="AG96" s="113"/>
      <c r="AH96" s="113"/>
      <c r="AI96" s="113"/>
      <c r="AJ96" s="113"/>
    </row>
    <row r="97" spans="1:36" ht="15.75" customHeight="1">
      <c r="A97" s="103">
        <v>83</v>
      </c>
      <c r="B97" s="94"/>
      <c r="C97" s="94"/>
      <c r="D97" s="66"/>
      <c r="E97" s="94"/>
      <c r="F97" s="80"/>
      <c r="G97" s="62"/>
      <c r="H97" s="62"/>
      <c r="I97" s="62"/>
      <c r="J97" s="62"/>
      <c r="K97" s="62"/>
      <c r="L97" s="62"/>
      <c r="M97" s="111"/>
      <c r="N97" s="111"/>
      <c r="O97" s="112"/>
      <c r="P97" s="63" t="str">
        <f t="shared" si="5"/>
        <v/>
      </c>
      <c r="Q97" s="30"/>
      <c r="R97" s="88"/>
      <c r="AE97" s="113" t="str">
        <f t="shared" si="4"/>
        <v/>
      </c>
      <c r="AF97" s="113"/>
      <c r="AG97" s="113"/>
      <c r="AH97" s="113"/>
      <c r="AI97" s="113"/>
      <c r="AJ97" s="113"/>
    </row>
    <row r="98" spans="1:36" ht="15.75" customHeight="1">
      <c r="A98" s="103">
        <v>84</v>
      </c>
      <c r="B98" s="94"/>
      <c r="C98" s="94"/>
      <c r="D98" s="66"/>
      <c r="E98" s="94"/>
      <c r="F98" s="80"/>
      <c r="G98" s="62"/>
      <c r="H98" s="62"/>
      <c r="I98" s="62"/>
      <c r="J98" s="62"/>
      <c r="K98" s="62"/>
      <c r="L98" s="62"/>
      <c r="M98" s="111"/>
      <c r="N98" s="111"/>
      <c r="O98" s="112"/>
      <c r="P98" s="63" t="str">
        <f t="shared" si="5"/>
        <v/>
      </c>
      <c r="Q98" s="30"/>
      <c r="R98" s="88"/>
      <c r="AE98" s="113" t="str">
        <f t="shared" si="4"/>
        <v/>
      </c>
      <c r="AF98" s="113"/>
      <c r="AG98" s="113"/>
      <c r="AH98" s="113"/>
      <c r="AI98" s="113"/>
      <c r="AJ98" s="113"/>
    </row>
    <row r="99" spans="1:36" ht="15.75" customHeight="1">
      <c r="A99" s="103">
        <v>85</v>
      </c>
      <c r="B99" s="94"/>
      <c r="C99" s="94"/>
      <c r="D99" s="66"/>
      <c r="E99" s="94"/>
      <c r="F99" s="80"/>
      <c r="G99" s="62"/>
      <c r="H99" s="62"/>
      <c r="I99" s="62"/>
      <c r="J99" s="62"/>
      <c r="K99" s="62"/>
      <c r="L99" s="62"/>
      <c r="M99" s="111"/>
      <c r="N99" s="111"/>
      <c r="O99" s="112"/>
      <c r="P99" s="63" t="str">
        <f t="shared" si="5"/>
        <v/>
      </c>
      <c r="Q99" s="30"/>
      <c r="R99" s="88"/>
      <c r="AE99" s="113" t="str">
        <f t="shared" si="4"/>
        <v/>
      </c>
      <c r="AF99" s="113"/>
      <c r="AG99" s="113"/>
      <c r="AH99" s="113"/>
      <c r="AI99" s="113"/>
      <c r="AJ99" s="113"/>
    </row>
    <row r="100" spans="1:36" ht="15.75" customHeight="1">
      <c r="A100" s="103">
        <v>86</v>
      </c>
      <c r="B100" s="94"/>
      <c r="C100" s="94"/>
      <c r="D100" s="66"/>
      <c r="E100" s="94"/>
      <c r="F100" s="80"/>
      <c r="G100" s="62"/>
      <c r="H100" s="62"/>
      <c r="I100" s="62"/>
      <c r="J100" s="62"/>
      <c r="K100" s="62"/>
      <c r="L100" s="62"/>
      <c r="M100" s="111"/>
      <c r="N100" s="111"/>
      <c r="O100" s="112"/>
      <c r="P100" s="63" t="str">
        <f t="shared" si="5"/>
        <v/>
      </c>
      <c r="Q100" s="30"/>
      <c r="R100" s="88"/>
      <c r="AE100" s="113" t="str">
        <f t="shared" si="4"/>
        <v/>
      </c>
      <c r="AF100" s="113"/>
      <c r="AG100" s="113"/>
      <c r="AH100" s="113"/>
      <c r="AI100" s="113"/>
      <c r="AJ100" s="113"/>
    </row>
    <row r="101" spans="1:36" ht="15.75" customHeight="1">
      <c r="A101" s="103">
        <v>87</v>
      </c>
      <c r="B101" s="94"/>
      <c r="C101" s="94"/>
      <c r="D101" s="66"/>
      <c r="E101" s="94"/>
      <c r="F101" s="80"/>
      <c r="G101" s="62"/>
      <c r="H101" s="62"/>
      <c r="I101" s="62"/>
      <c r="J101" s="62"/>
      <c r="K101" s="62"/>
      <c r="L101" s="62"/>
      <c r="M101" s="111"/>
      <c r="N101" s="111"/>
      <c r="O101" s="112"/>
      <c r="P101" s="63" t="str">
        <f t="shared" si="5"/>
        <v/>
      </c>
      <c r="Q101" s="30"/>
      <c r="R101" s="88"/>
      <c r="AE101" s="113" t="str">
        <f t="shared" si="4"/>
        <v/>
      </c>
      <c r="AF101" s="113"/>
      <c r="AG101" s="113"/>
      <c r="AH101" s="113"/>
      <c r="AI101" s="113"/>
      <c r="AJ101" s="113"/>
    </row>
    <row r="102" spans="1:36" ht="15.75" customHeight="1">
      <c r="A102" s="103">
        <v>88</v>
      </c>
      <c r="B102" s="94"/>
      <c r="C102" s="94"/>
      <c r="D102" s="66"/>
      <c r="E102" s="94"/>
      <c r="F102" s="80"/>
      <c r="G102" s="62"/>
      <c r="H102" s="62"/>
      <c r="I102" s="62"/>
      <c r="J102" s="62"/>
      <c r="K102" s="62"/>
      <c r="L102" s="62"/>
      <c r="M102" s="111"/>
      <c r="N102" s="111"/>
      <c r="O102" s="112"/>
      <c r="P102" s="63" t="str">
        <f t="shared" si="5"/>
        <v/>
      </c>
      <c r="Q102" s="30"/>
      <c r="R102" s="88"/>
      <c r="AE102" s="113" t="str">
        <f t="shared" si="4"/>
        <v/>
      </c>
      <c r="AF102" s="113"/>
      <c r="AG102" s="113"/>
      <c r="AH102" s="113"/>
      <c r="AI102" s="113"/>
      <c r="AJ102" s="113"/>
    </row>
    <row r="103" spans="1:36" ht="15.75" customHeight="1">
      <c r="A103" s="103">
        <v>89</v>
      </c>
      <c r="B103" s="94"/>
      <c r="C103" s="94"/>
      <c r="D103" s="66"/>
      <c r="E103" s="94"/>
      <c r="F103" s="80"/>
      <c r="G103" s="62"/>
      <c r="H103" s="62"/>
      <c r="I103" s="62"/>
      <c r="J103" s="62"/>
      <c r="K103" s="62"/>
      <c r="L103" s="62"/>
      <c r="M103" s="111"/>
      <c r="N103" s="111"/>
      <c r="O103" s="112"/>
      <c r="P103" s="63" t="str">
        <f t="shared" si="5"/>
        <v/>
      </c>
      <c r="Q103" s="30"/>
      <c r="R103" s="88"/>
      <c r="AE103" s="113" t="str">
        <f t="shared" si="4"/>
        <v/>
      </c>
      <c r="AF103" s="113"/>
      <c r="AG103" s="113"/>
      <c r="AH103" s="113"/>
      <c r="AI103" s="113"/>
      <c r="AJ103" s="113"/>
    </row>
    <row r="104" spans="1:36" ht="15.75" customHeight="1" thickBot="1">
      <c r="A104" s="104">
        <v>90</v>
      </c>
      <c r="B104" s="94"/>
      <c r="C104" s="94"/>
      <c r="D104" s="66"/>
      <c r="E104" s="94"/>
      <c r="F104" s="80"/>
      <c r="G104" s="62"/>
      <c r="H104" s="62"/>
      <c r="I104" s="62"/>
      <c r="J104" s="62"/>
      <c r="K104" s="62"/>
      <c r="L104" s="62"/>
      <c r="M104" s="109"/>
      <c r="N104" s="109"/>
      <c r="O104" s="110"/>
      <c r="P104" s="72" t="str">
        <f t="shared" si="5"/>
        <v/>
      </c>
      <c r="Q104" s="30"/>
      <c r="R104" s="88"/>
      <c r="AE104" s="113" t="str">
        <f t="shared" si="4"/>
        <v/>
      </c>
      <c r="AF104" s="113"/>
      <c r="AG104" s="113"/>
      <c r="AH104" s="113"/>
      <c r="AI104" s="113"/>
      <c r="AJ104" s="113"/>
    </row>
    <row r="105" spans="1:36" ht="15.75" customHeight="1">
      <c r="A105" s="105">
        <v>91</v>
      </c>
      <c r="B105" s="94"/>
      <c r="C105" s="94"/>
      <c r="D105" s="66"/>
      <c r="E105" s="94"/>
      <c r="F105" s="80"/>
      <c r="G105" s="62"/>
      <c r="H105" s="62"/>
      <c r="I105" s="62"/>
      <c r="J105" s="62"/>
      <c r="K105" s="62"/>
      <c r="L105" s="62"/>
      <c r="M105" s="114"/>
      <c r="N105" s="114"/>
      <c r="O105" s="115"/>
      <c r="P105" s="78" t="str">
        <f t="shared" si="5"/>
        <v/>
      </c>
      <c r="Q105" s="30"/>
      <c r="R105" s="88"/>
      <c r="AE105" s="113" t="str">
        <f t="shared" si="4"/>
        <v/>
      </c>
      <c r="AF105" s="113"/>
      <c r="AG105" s="113"/>
      <c r="AH105" s="113"/>
      <c r="AI105" s="113"/>
      <c r="AJ105" s="113"/>
    </row>
    <row r="106" spans="1:36" ht="15.75" customHeight="1">
      <c r="A106" s="103">
        <v>92</v>
      </c>
      <c r="B106" s="94"/>
      <c r="C106" s="94"/>
      <c r="D106" s="66"/>
      <c r="E106" s="94"/>
      <c r="F106" s="80"/>
      <c r="G106" s="62"/>
      <c r="H106" s="62"/>
      <c r="I106" s="62"/>
      <c r="J106" s="62"/>
      <c r="K106" s="62"/>
      <c r="L106" s="62"/>
      <c r="M106" s="111"/>
      <c r="N106" s="111"/>
      <c r="O106" s="112"/>
      <c r="P106" s="63" t="str">
        <f t="shared" si="5"/>
        <v/>
      </c>
      <c r="Q106" s="30"/>
      <c r="R106" s="88"/>
      <c r="AE106" s="113" t="str">
        <f t="shared" si="4"/>
        <v/>
      </c>
      <c r="AF106" s="113"/>
      <c r="AG106" s="113"/>
      <c r="AH106" s="113"/>
      <c r="AI106" s="113"/>
      <c r="AJ106" s="113"/>
    </row>
    <row r="107" spans="1:36" ht="15.75" customHeight="1">
      <c r="A107" s="103">
        <v>93</v>
      </c>
      <c r="B107" s="94"/>
      <c r="C107" s="94"/>
      <c r="D107" s="66"/>
      <c r="E107" s="94"/>
      <c r="F107" s="80"/>
      <c r="G107" s="62"/>
      <c r="H107" s="62"/>
      <c r="I107" s="62"/>
      <c r="J107" s="62"/>
      <c r="K107" s="62"/>
      <c r="L107" s="62"/>
      <c r="M107" s="111"/>
      <c r="N107" s="111"/>
      <c r="O107" s="112"/>
      <c r="P107" s="63" t="str">
        <f t="shared" si="5"/>
        <v/>
      </c>
      <c r="Q107" s="30"/>
      <c r="R107" s="88"/>
      <c r="AE107" s="113" t="str">
        <f t="shared" si="4"/>
        <v/>
      </c>
      <c r="AF107" s="113"/>
      <c r="AG107" s="113"/>
      <c r="AH107" s="113"/>
      <c r="AI107" s="113"/>
      <c r="AJ107" s="113"/>
    </row>
    <row r="108" spans="1:36" ht="15.75" customHeight="1">
      <c r="A108" s="103">
        <v>94</v>
      </c>
      <c r="B108" s="94"/>
      <c r="C108" s="94"/>
      <c r="D108" s="66"/>
      <c r="E108" s="94"/>
      <c r="F108" s="80"/>
      <c r="G108" s="62"/>
      <c r="H108" s="62"/>
      <c r="I108" s="62"/>
      <c r="J108" s="62"/>
      <c r="K108" s="62"/>
      <c r="L108" s="62"/>
      <c r="M108" s="111"/>
      <c r="N108" s="111"/>
      <c r="O108" s="112"/>
      <c r="P108" s="63" t="str">
        <f t="shared" si="5"/>
        <v/>
      </c>
      <c r="Q108" s="30"/>
      <c r="R108" s="88"/>
      <c r="AE108" s="113" t="str">
        <f t="shared" si="4"/>
        <v/>
      </c>
      <c r="AF108" s="113"/>
      <c r="AG108" s="113"/>
      <c r="AH108" s="113"/>
      <c r="AI108" s="113"/>
      <c r="AJ108" s="113"/>
    </row>
    <row r="109" spans="1:36" ht="15.75" customHeight="1">
      <c r="A109" s="103">
        <v>95</v>
      </c>
      <c r="B109" s="94"/>
      <c r="C109" s="94"/>
      <c r="D109" s="66"/>
      <c r="E109" s="94"/>
      <c r="F109" s="80"/>
      <c r="G109" s="62"/>
      <c r="H109" s="62"/>
      <c r="I109" s="62"/>
      <c r="J109" s="62"/>
      <c r="K109" s="62"/>
      <c r="L109" s="62"/>
      <c r="M109" s="111"/>
      <c r="N109" s="111"/>
      <c r="O109" s="112"/>
      <c r="P109" s="63" t="str">
        <f t="shared" si="5"/>
        <v/>
      </c>
      <c r="Q109" s="30"/>
      <c r="R109" s="88"/>
      <c r="AE109" s="113" t="str">
        <f t="shared" si="4"/>
        <v/>
      </c>
      <c r="AF109" s="113"/>
      <c r="AG109" s="113"/>
      <c r="AH109" s="113"/>
      <c r="AI109" s="113"/>
      <c r="AJ109" s="113"/>
    </row>
    <row r="110" spans="1:36" ht="15.75" customHeight="1">
      <c r="A110" s="103">
        <v>96</v>
      </c>
      <c r="B110" s="94"/>
      <c r="C110" s="94"/>
      <c r="D110" s="66"/>
      <c r="E110" s="94"/>
      <c r="F110" s="80"/>
      <c r="G110" s="62"/>
      <c r="H110" s="62"/>
      <c r="I110" s="62"/>
      <c r="J110" s="62"/>
      <c r="K110" s="62"/>
      <c r="L110" s="62"/>
      <c r="M110" s="111"/>
      <c r="N110" s="111"/>
      <c r="O110" s="112"/>
      <c r="P110" s="63" t="str">
        <f t="shared" si="5"/>
        <v/>
      </c>
      <c r="Q110" s="30"/>
      <c r="R110" s="88"/>
      <c r="AE110" s="113" t="str">
        <f t="shared" si="4"/>
        <v/>
      </c>
      <c r="AF110" s="113"/>
      <c r="AG110" s="113"/>
      <c r="AH110" s="113"/>
      <c r="AI110" s="113"/>
      <c r="AJ110" s="113"/>
    </row>
    <row r="111" spans="1:36" ht="15.75" customHeight="1">
      <c r="A111" s="103">
        <v>97</v>
      </c>
      <c r="B111" s="94"/>
      <c r="C111" s="94"/>
      <c r="D111" s="66"/>
      <c r="E111" s="94"/>
      <c r="F111" s="80"/>
      <c r="G111" s="62"/>
      <c r="H111" s="62"/>
      <c r="I111" s="62"/>
      <c r="J111" s="62"/>
      <c r="K111" s="62"/>
      <c r="L111" s="62"/>
      <c r="M111" s="111"/>
      <c r="N111" s="111"/>
      <c r="O111" s="112"/>
      <c r="P111" s="63" t="str">
        <f t="shared" si="5"/>
        <v/>
      </c>
      <c r="Q111" s="30"/>
      <c r="R111" s="88"/>
      <c r="AE111" s="113" t="str">
        <f t="shared" si="4"/>
        <v/>
      </c>
      <c r="AF111" s="113"/>
      <c r="AG111" s="113"/>
      <c r="AH111" s="113"/>
      <c r="AI111" s="113"/>
      <c r="AJ111" s="113"/>
    </row>
    <row r="112" spans="1:36" ht="15.75" customHeight="1">
      <c r="A112" s="103">
        <v>98</v>
      </c>
      <c r="B112" s="94"/>
      <c r="C112" s="94"/>
      <c r="D112" s="66"/>
      <c r="E112" s="94"/>
      <c r="F112" s="80"/>
      <c r="G112" s="62"/>
      <c r="H112" s="62"/>
      <c r="I112" s="62"/>
      <c r="J112" s="62"/>
      <c r="K112" s="62"/>
      <c r="L112" s="62"/>
      <c r="M112" s="111"/>
      <c r="N112" s="111"/>
      <c r="O112" s="112"/>
      <c r="P112" s="63" t="str">
        <f t="shared" si="5"/>
        <v/>
      </c>
      <c r="Q112" s="30"/>
      <c r="R112" s="88"/>
      <c r="AE112" s="113" t="str">
        <f t="shared" si="4"/>
        <v/>
      </c>
      <c r="AF112" s="113"/>
      <c r="AG112" s="113"/>
      <c r="AH112" s="113"/>
      <c r="AI112" s="113"/>
      <c r="AJ112" s="113"/>
    </row>
    <row r="113" spans="1:36" ht="15.75" customHeight="1">
      <c r="A113" s="103">
        <v>99</v>
      </c>
      <c r="B113" s="94"/>
      <c r="C113" s="94"/>
      <c r="D113" s="66"/>
      <c r="E113" s="94"/>
      <c r="F113" s="80"/>
      <c r="G113" s="62"/>
      <c r="H113" s="62"/>
      <c r="I113" s="62"/>
      <c r="J113" s="62"/>
      <c r="K113" s="62"/>
      <c r="L113" s="62"/>
      <c r="M113" s="111"/>
      <c r="N113" s="111"/>
      <c r="O113" s="112"/>
      <c r="P113" s="63" t="str">
        <f t="shared" si="5"/>
        <v/>
      </c>
      <c r="Q113" s="30"/>
      <c r="R113" s="88"/>
      <c r="AE113" s="113" t="str">
        <f t="shared" si="4"/>
        <v/>
      </c>
      <c r="AF113" s="113"/>
      <c r="AG113" s="113"/>
      <c r="AH113" s="113"/>
      <c r="AI113" s="113"/>
      <c r="AJ113" s="113"/>
    </row>
    <row r="114" spans="1:36" ht="15.75" customHeight="1">
      <c r="A114" s="103">
        <v>100</v>
      </c>
      <c r="B114" s="94"/>
      <c r="C114" s="94"/>
      <c r="D114" s="66"/>
      <c r="E114" s="94"/>
      <c r="F114" s="80"/>
      <c r="G114" s="62"/>
      <c r="H114" s="62"/>
      <c r="I114" s="62"/>
      <c r="J114" s="62"/>
      <c r="K114" s="62"/>
      <c r="L114" s="62"/>
      <c r="M114" s="111"/>
      <c r="N114" s="111"/>
      <c r="O114" s="112"/>
      <c r="P114" s="63" t="str">
        <f t="shared" si="5"/>
        <v/>
      </c>
      <c r="Q114" s="30"/>
      <c r="R114" s="88"/>
      <c r="AE114" s="113" t="str">
        <f t="shared" si="4"/>
        <v/>
      </c>
      <c r="AF114" s="113"/>
      <c r="AG114" s="113"/>
      <c r="AH114" s="113"/>
      <c r="AI114" s="113"/>
      <c r="AJ114" s="113"/>
    </row>
    <row r="115" spans="1:36" ht="15.75" customHeight="1">
      <c r="A115" s="103">
        <v>101</v>
      </c>
      <c r="B115" s="94"/>
      <c r="C115" s="94"/>
      <c r="D115" s="66"/>
      <c r="E115" s="94"/>
      <c r="F115" s="80"/>
      <c r="G115" s="62"/>
      <c r="H115" s="62"/>
      <c r="I115" s="62"/>
      <c r="J115" s="62"/>
      <c r="K115" s="62"/>
      <c r="L115" s="62"/>
      <c r="M115" s="111"/>
      <c r="N115" s="111"/>
      <c r="O115" s="112"/>
      <c r="P115" s="63" t="str">
        <f t="shared" si="5"/>
        <v/>
      </c>
      <c r="Q115" s="30"/>
      <c r="R115" s="88"/>
      <c r="AE115" s="113" t="str">
        <f t="shared" si="4"/>
        <v/>
      </c>
      <c r="AF115" s="113"/>
      <c r="AG115" s="113"/>
      <c r="AH115" s="113"/>
      <c r="AI115" s="113"/>
      <c r="AJ115" s="113"/>
    </row>
    <row r="116" spans="1:36" ht="15.75" customHeight="1">
      <c r="A116" s="103">
        <v>102</v>
      </c>
      <c r="B116" s="65"/>
      <c r="C116" s="94"/>
      <c r="D116" s="66"/>
      <c r="E116" s="67"/>
      <c r="F116" s="80"/>
      <c r="G116" s="62"/>
      <c r="H116" s="62"/>
      <c r="I116" s="62"/>
      <c r="J116" s="62"/>
      <c r="K116" s="62"/>
      <c r="L116" s="62"/>
      <c r="M116" s="111"/>
      <c r="N116" s="111"/>
      <c r="O116" s="112"/>
      <c r="P116" s="63" t="str">
        <f t="shared" si="5"/>
        <v/>
      </c>
      <c r="Q116" s="30"/>
      <c r="R116" s="88"/>
      <c r="AE116" s="113" t="str">
        <f t="shared" si="4"/>
        <v/>
      </c>
      <c r="AF116" s="113"/>
      <c r="AG116" s="113"/>
      <c r="AH116" s="113"/>
      <c r="AI116" s="113"/>
      <c r="AJ116" s="113"/>
    </row>
    <row r="117" spans="1:36" ht="15.75" customHeight="1">
      <c r="A117" s="103">
        <v>103</v>
      </c>
      <c r="B117" s="65"/>
      <c r="C117" s="80"/>
      <c r="D117" s="66"/>
      <c r="E117" s="67"/>
      <c r="F117" s="80"/>
      <c r="G117" s="62"/>
      <c r="H117" s="62"/>
      <c r="I117" s="62"/>
      <c r="J117" s="62"/>
      <c r="K117" s="62"/>
      <c r="L117" s="62"/>
      <c r="M117" s="111"/>
      <c r="N117" s="111"/>
      <c r="O117" s="112"/>
      <c r="P117" s="63" t="str">
        <f t="shared" si="5"/>
        <v/>
      </c>
      <c r="Q117" s="30"/>
      <c r="R117" s="88"/>
      <c r="AE117" s="113" t="str">
        <f t="shared" si="4"/>
        <v/>
      </c>
      <c r="AF117" s="113"/>
      <c r="AG117" s="113"/>
      <c r="AH117" s="113"/>
      <c r="AI117" s="113"/>
      <c r="AJ117" s="113"/>
    </row>
    <row r="118" spans="1:36" ht="15.75" customHeight="1">
      <c r="A118" s="103">
        <v>104</v>
      </c>
      <c r="B118" s="65"/>
      <c r="C118" s="80"/>
      <c r="D118" s="66"/>
      <c r="E118" s="67"/>
      <c r="F118" s="80"/>
      <c r="G118" s="62"/>
      <c r="H118" s="62"/>
      <c r="I118" s="62"/>
      <c r="J118" s="62"/>
      <c r="K118" s="62"/>
      <c r="L118" s="62"/>
      <c r="M118" s="111"/>
      <c r="N118" s="111"/>
      <c r="O118" s="112"/>
      <c r="P118" s="63" t="str">
        <f t="shared" si="5"/>
        <v/>
      </c>
      <c r="Q118" s="30"/>
      <c r="R118" s="88"/>
      <c r="AE118" s="113" t="str">
        <f t="shared" si="4"/>
        <v/>
      </c>
      <c r="AF118" s="113"/>
      <c r="AG118" s="113"/>
      <c r="AH118" s="113"/>
      <c r="AI118" s="113"/>
      <c r="AJ118" s="113"/>
    </row>
    <row r="119" spans="1:36" ht="15.75" customHeight="1">
      <c r="A119" s="103">
        <v>105</v>
      </c>
      <c r="B119" s="65"/>
      <c r="C119" s="80"/>
      <c r="D119" s="66"/>
      <c r="E119" s="67"/>
      <c r="F119" s="80"/>
      <c r="G119" s="62"/>
      <c r="H119" s="62"/>
      <c r="I119" s="62"/>
      <c r="J119" s="62"/>
      <c r="K119" s="62"/>
      <c r="L119" s="62"/>
      <c r="M119" s="111"/>
      <c r="N119" s="111"/>
      <c r="O119" s="112"/>
      <c r="P119" s="63" t="str">
        <f t="shared" si="5"/>
        <v/>
      </c>
      <c r="Q119" s="30"/>
      <c r="R119" s="88"/>
      <c r="AE119" s="113" t="str">
        <f t="shared" si="4"/>
        <v/>
      </c>
      <c r="AF119" s="113"/>
      <c r="AG119" s="113"/>
      <c r="AH119" s="113"/>
      <c r="AI119" s="113"/>
      <c r="AJ119" s="113"/>
    </row>
    <row r="120" spans="1:36" ht="15.75" customHeight="1">
      <c r="A120" s="103">
        <v>106</v>
      </c>
      <c r="B120" s="65"/>
      <c r="C120" s="80"/>
      <c r="D120" s="66"/>
      <c r="E120" s="67"/>
      <c r="F120" s="80"/>
      <c r="G120" s="62"/>
      <c r="H120" s="62"/>
      <c r="I120" s="62"/>
      <c r="J120" s="62"/>
      <c r="K120" s="62"/>
      <c r="L120" s="62"/>
      <c r="M120" s="111"/>
      <c r="N120" s="111"/>
      <c r="O120" s="112"/>
      <c r="P120" s="63" t="str">
        <f t="shared" si="5"/>
        <v/>
      </c>
      <c r="Q120" s="30"/>
      <c r="R120" s="88"/>
      <c r="AE120" s="113" t="str">
        <f t="shared" si="4"/>
        <v/>
      </c>
      <c r="AF120" s="113"/>
      <c r="AG120" s="113"/>
      <c r="AH120" s="113"/>
      <c r="AI120" s="113"/>
      <c r="AJ120" s="113"/>
    </row>
    <row r="121" spans="1:36" ht="15.75" customHeight="1">
      <c r="A121" s="103">
        <v>107</v>
      </c>
      <c r="B121" s="65"/>
      <c r="C121" s="80"/>
      <c r="D121" s="66"/>
      <c r="E121" s="67"/>
      <c r="F121" s="80"/>
      <c r="G121" s="62"/>
      <c r="H121" s="62"/>
      <c r="I121" s="62"/>
      <c r="J121" s="62"/>
      <c r="K121" s="62"/>
      <c r="L121" s="62"/>
      <c r="M121" s="111"/>
      <c r="N121" s="111"/>
      <c r="O121" s="112"/>
      <c r="P121" s="63" t="str">
        <f t="shared" si="5"/>
        <v/>
      </c>
      <c r="Q121" s="30"/>
      <c r="R121" s="88"/>
      <c r="AE121" s="113" t="str">
        <f t="shared" si="4"/>
        <v/>
      </c>
      <c r="AF121" s="113"/>
      <c r="AG121" s="113"/>
      <c r="AH121" s="113"/>
      <c r="AI121" s="113"/>
      <c r="AJ121" s="113"/>
    </row>
    <row r="122" spans="1:36" ht="15.75" customHeight="1">
      <c r="A122" s="103">
        <v>108</v>
      </c>
      <c r="B122" s="65"/>
      <c r="C122" s="80"/>
      <c r="D122" s="66"/>
      <c r="E122" s="67"/>
      <c r="F122" s="80"/>
      <c r="G122" s="62"/>
      <c r="H122" s="62"/>
      <c r="I122" s="62"/>
      <c r="J122" s="62"/>
      <c r="K122" s="62"/>
      <c r="L122" s="62"/>
      <c r="M122" s="111"/>
      <c r="N122" s="111"/>
      <c r="O122" s="112"/>
      <c r="P122" s="63" t="str">
        <f t="shared" si="5"/>
        <v/>
      </c>
      <c r="Q122" s="30"/>
      <c r="R122" s="88"/>
      <c r="AE122" s="113" t="str">
        <f t="shared" si="4"/>
        <v/>
      </c>
      <c r="AF122" s="113"/>
      <c r="AG122" s="113"/>
      <c r="AH122" s="113"/>
      <c r="AI122" s="113"/>
      <c r="AJ122" s="113"/>
    </row>
    <row r="123" spans="1:36" ht="15.75" customHeight="1">
      <c r="A123" s="103">
        <v>109</v>
      </c>
      <c r="B123" s="65"/>
      <c r="C123" s="80"/>
      <c r="D123" s="66"/>
      <c r="E123" s="67"/>
      <c r="F123" s="80"/>
      <c r="G123" s="62"/>
      <c r="H123" s="62"/>
      <c r="I123" s="62"/>
      <c r="J123" s="62"/>
      <c r="K123" s="62"/>
      <c r="L123" s="62"/>
      <c r="M123" s="111"/>
      <c r="N123" s="111"/>
      <c r="O123" s="112"/>
      <c r="P123" s="63" t="str">
        <f t="shared" si="5"/>
        <v/>
      </c>
      <c r="Q123" s="30"/>
      <c r="R123" s="88"/>
      <c r="AE123" s="113" t="str">
        <f t="shared" si="4"/>
        <v/>
      </c>
      <c r="AF123" s="113"/>
      <c r="AG123" s="113"/>
      <c r="AH123" s="113"/>
      <c r="AI123" s="113"/>
      <c r="AJ123" s="113"/>
    </row>
    <row r="124" spans="1:36" ht="15.75" customHeight="1">
      <c r="A124" s="103">
        <v>110</v>
      </c>
      <c r="B124" s="65"/>
      <c r="C124" s="80"/>
      <c r="D124" s="66"/>
      <c r="E124" s="67"/>
      <c r="F124" s="80"/>
      <c r="G124" s="62"/>
      <c r="H124" s="62"/>
      <c r="I124" s="62"/>
      <c r="J124" s="62"/>
      <c r="K124" s="62"/>
      <c r="L124" s="62"/>
      <c r="M124" s="111"/>
      <c r="N124" s="111"/>
      <c r="O124" s="112"/>
      <c r="P124" s="63" t="str">
        <f t="shared" si="5"/>
        <v/>
      </c>
      <c r="Q124" s="30"/>
      <c r="R124" s="88"/>
      <c r="AE124" s="113" t="str">
        <f t="shared" si="4"/>
        <v/>
      </c>
      <c r="AF124" s="113"/>
      <c r="AG124" s="113"/>
      <c r="AH124" s="113"/>
      <c r="AI124" s="113"/>
      <c r="AJ124" s="113"/>
    </row>
    <row r="125" spans="1:36" ht="15.75" customHeight="1">
      <c r="A125" s="103">
        <v>111</v>
      </c>
      <c r="B125" s="65"/>
      <c r="C125" s="80"/>
      <c r="D125" s="66"/>
      <c r="E125" s="67"/>
      <c r="F125" s="80"/>
      <c r="G125" s="62"/>
      <c r="H125" s="62"/>
      <c r="I125" s="62"/>
      <c r="J125" s="62"/>
      <c r="K125" s="62"/>
      <c r="L125" s="62"/>
      <c r="M125" s="111"/>
      <c r="N125" s="111"/>
      <c r="O125" s="112"/>
      <c r="P125" s="63" t="str">
        <f t="shared" si="5"/>
        <v/>
      </c>
      <c r="Q125" s="30"/>
      <c r="R125" s="88"/>
      <c r="AE125" s="113" t="str">
        <f t="shared" si="4"/>
        <v/>
      </c>
      <c r="AF125" s="113"/>
      <c r="AG125" s="113"/>
      <c r="AH125" s="113"/>
      <c r="AI125" s="113"/>
      <c r="AJ125" s="113"/>
    </row>
    <row r="126" spans="1:36" ht="15.75" customHeight="1">
      <c r="A126" s="103">
        <v>112</v>
      </c>
      <c r="B126" s="65"/>
      <c r="C126" s="80"/>
      <c r="D126" s="66"/>
      <c r="E126" s="67"/>
      <c r="F126" s="80"/>
      <c r="G126" s="62"/>
      <c r="H126" s="62"/>
      <c r="I126" s="62"/>
      <c r="J126" s="62"/>
      <c r="K126" s="62"/>
      <c r="L126" s="62"/>
      <c r="M126" s="111"/>
      <c r="N126" s="111"/>
      <c r="O126" s="112"/>
      <c r="P126" s="63" t="str">
        <f t="shared" si="5"/>
        <v/>
      </c>
      <c r="Q126" s="30"/>
      <c r="R126" s="88"/>
      <c r="AE126" s="113" t="str">
        <f t="shared" si="4"/>
        <v/>
      </c>
      <c r="AF126" s="113"/>
      <c r="AG126" s="113"/>
      <c r="AH126" s="113"/>
      <c r="AI126" s="113"/>
      <c r="AJ126" s="113"/>
    </row>
    <row r="127" spans="1:36" ht="15.75" customHeight="1">
      <c r="A127" s="103">
        <v>113</v>
      </c>
      <c r="B127" s="65"/>
      <c r="C127" s="80"/>
      <c r="D127" s="66"/>
      <c r="E127" s="67"/>
      <c r="F127" s="80"/>
      <c r="G127" s="62"/>
      <c r="H127" s="62"/>
      <c r="I127" s="62"/>
      <c r="J127" s="62"/>
      <c r="K127" s="62"/>
      <c r="L127" s="62"/>
      <c r="M127" s="111"/>
      <c r="N127" s="111"/>
      <c r="O127" s="112"/>
      <c r="P127" s="63" t="str">
        <f t="shared" si="5"/>
        <v/>
      </c>
      <c r="Q127" s="30"/>
      <c r="R127" s="88"/>
      <c r="AE127" s="113" t="str">
        <f t="shared" si="4"/>
        <v/>
      </c>
      <c r="AF127" s="113"/>
      <c r="AG127" s="113"/>
      <c r="AH127" s="113"/>
      <c r="AI127" s="113"/>
      <c r="AJ127" s="113"/>
    </row>
    <row r="128" spans="1:36" ht="15.75" customHeight="1">
      <c r="A128" s="103">
        <v>114</v>
      </c>
      <c r="B128" s="65"/>
      <c r="C128" s="80"/>
      <c r="D128" s="66"/>
      <c r="E128" s="67"/>
      <c r="F128" s="80"/>
      <c r="G128" s="62"/>
      <c r="H128" s="62"/>
      <c r="I128" s="62"/>
      <c r="J128" s="62"/>
      <c r="K128" s="62"/>
      <c r="L128" s="62"/>
      <c r="M128" s="111"/>
      <c r="N128" s="111"/>
      <c r="O128" s="112"/>
      <c r="P128" s="63" t="str">
        <f t="shared" si="5"/>
        <v/>
      </c>
      <c r="Q128" s="30"/>
      <c r="R128" s="88"/>
      <c r="AE128" s="113" t="str">
        <f t="shared" si="4"/>
        <v/>
      </c>
      <c r="AF128" s="113"/>
      <c r="AG128" s="113"/>
      <c r="AH128" s="113"/>
      <c r="AI128" s="113"/>
      <c r="AJ128" s="113"/>
    </row>
    <row r="129" spans="1:36" ht="15.75" customHeight="1">
      <c r="A129" s="103">
        <v>115</v>
      </c>
      <c r="B129" s="65"/>
      <c r="C129" s="80"/>
      <c r="D129" s="66"/>
      <c r="E129" s="67"/>
      <c r="F129" s="80"/>
      <c r="G129" s="62"/>
      <c r="H129" s="62"/>
      <c r="I129" s="62"/>
      <c r="J129" s="62"/>
      <c r="K129" s="62"/>
      <c r="L129" s="62"/>
      <c r="M129" s="111"/>
      <c r="N129" s="111"/>
      <c r="O129" s="112"/>
      <c r="P129" s="63" t="str">
        <f t="shared" si="5"/>
        <v/>
      </c>
      <c r="Q129" s="30"/>
      <c r="R129" s="88"/>
      <c r="AE129" s="113" t="str">
        <f t="shared" si="4"/>
        <v/>
      </c>
      <c r="AF129" s="113"/>
      <c r="AG129" s="113"/>
      <c r="AH129" s="113"/>
      <c r="AI129" s="113"/>
      <c r="AJ129" s="113"/>
    </row>
    <row r="130" spans="1:36" ht="15.75" customHeight="1">
      <c r="A130" s="103">
        <v>116</v>
      </c>
      <c r="B130" s="65"/>
      <c r="C130" s="80"/>
      <c r="D130" s="66"/>
      <c r="E130" s="67"/>
      <c r="F130" s="80"/>
      <c r="G130" s="62"/>
      <c r="H130" s="62"/>
      <c r="I130" s="62"/>
      <c r="J130" s="62"/>
      <c r="K130" s="62"/>
      <c r="L130" s="62"/>
      <c r="M130" s="111"/>
      <c r="N130" s="111"/>
      <c r="O130" s="112"/>
      <c r="P130" s="63" t="str">
        <f t="shared" si="5"/>
        <v/>
      </c>
      <c r="Q130" s="30"/>
      <c r="R130" s="88"/>
      <c r="AE130" s="113" t="str">
        <f t="shared" si="4"/>
        <v/>
      </c>
      <c r="AF130" s="113"/>
      <c r="AG130" s="113"/>
      <c r="AH130" s="113"/>
      <c r="AI130" s="113"/>
      <c r="AJ130" s="113"/>
    </row>
    <row r="131" spans="1:36" ht="15.75" customHeight="1">
      <c r="A131" s="103">
        <v>117</v>
      </c>
      <c r="B131" s="65"/>
      <c r="C131" s="80"/>
      <c r="D131" s="66"/>
      <c r="E131" s="67"/>
      <c r="F131" s="80"/>
      <c r="G131" s="62"/>
      <c r="H131" s="62"/>
      <c r="I131" s="62"/>
      <c r="J131" s="62"/>
      <c r="K131" s="62"/>
      <c r="L131" s="62"/>
      <c r="M131" s="111"/>
      <c r="N131" s="111"/>
      <c r="O131" s="112"/>
      <c r="P131" s="63" t="str">
        <f t="shared" si="5"/>
        <v/>
      </c>
      <c r="Q131" s="30"/>
      <c r="R131" s="88"/>
      <c r="AE131" s="113" t="str">
        <f t="shared" si="4"/>
        <v/>
      </c>
      <c r="AF131" s="113"/>
      <c r="AG131" s="113"/>
      <c r="AH131" s="113"/>
      <c r="AI131" s="113"/>
      <c r="AJ131" s="113"/>
    </row>
    <row r="132" spans="1:36" ht="15.75" customHeight="1">
      <c r="A132" s="103">
        <v>118</v>
      </c>
      <c r="B132" s="65"/>
      <c r="C132" s="80"/>
      <c r="D132" s="66"/>
      <c r="E132" s="67"/>
      <c r="F132" s="80"/>
      <c r="G132" s="62"/>
      <c r="H132" s="62"/>
      <c r="I132" s="62"/>
      <c r="J132" s="62"/>
      <c r="K132" s="62"/>
      <c r="L132" s="62"/>
      <c r="M132" s="111"/>
      <c r="N132" s="111"/>
      <c r="O132" s="112"/>
      <c r="P132" s="63" t="str">
        <f t="shared" si="5"/>
        <v/>
      </c>
      <c r="Q132" s="30"/>
      <c r="R132" s="88"/>
      <c r="AE132" s="113" t="str">
        <f t="shared" si="4"/>
        <v/>
      </c>
      <c r="AF132" s="113"/>
      <c r="AG132" s="113"/>
      <c r="AH132" s="113"/>
      <c r="AI132" s="113"/>
      <c r="AJ132" s="113"/>
    </row>
    <row r="133" spans="1:36" ht="15.75" customHeight="1">
      <c r="A133" s="103">
        <v>119</v>
      </c>
      <c r="B133" s="65"/>
      <c r="C133" s="80"/>
      <c r="D133" s="66"/>
      <c r="E133" s="67"/>
      <c r="F133" s="80"/>
      <c r="G133" s="62"/>
      <c r="H133" s="62"/>
      <c r="I133" s="62"/>
      <c r="J133" s="62"/>
      <c r="K133" s="62"/>
      <c r="L133" s="62"/>
      <c r="M133" s="111"/>
      <c r="N133" s="111"/>
      <c r="O133" s="112"/>
      <c r="P133" s="63" t="str">
        <f t="shared" si="5"/>
        <v/>
      </c>
      <c r="Q133" s="30"/>
      <c r="R133" s="88"/>
      <c r="AE133" s="113" t="str">
        <f t="shared" si="4"/>
        <v/>
      </c>
      <c r="AF133" s="113"/>
      <c r="AG133" s="113"/>
      <c r="AH133" s="113"/>
      <c r="AI133" s="113"/>
      <c r="AJ133" s="113"/>
    </row>
    <row r="134" spans="1:36" ht="15.75" customHeight="1">
      <c r="A134" s="103">
        <v>120</v>
      </c>
      <c r="B134" s="65"/>
      <c r="C134" s="80"/>
      <c r="D134" s="66"/>
      <c r="E134" s="67"/>
      <c r="F134" s="80"/>
      <c r="G134" s="62"/>
      <c r="H134" s="62"/>
      <c r="I134" s="62"/>
      <c r="J134" s="62"/>
      <c r="K134" s="62"/>
      <c r="L134" s="62"/>
      <c r="M134" s="111"/>
      <c r="N134" s="111"/>
      <c r="O134" s="112"/>
      <c r="P134" s="63" t="str">
        <f t="shared" si="5"/>
        <v/>
      </c>
      <c r="Q134" s="30"/>
      <c r="R134" s="88"/>
      <c r="AE134" s="113" t="str">
        <f t="shared" si="4"/>
        <v/>
      </c>
      <c r="AF134" s="113"/>
      <c r="AG134" s="113"/>
      <c r="AH134" s="113"/>
      <c r="AI134" s="113"/>
      <c r="AJ134" s="113"/>
    </row>
    <row r="135" spans="1:36" ht="15.75" customHeight="1">
      <c r="A135" s="59">
        <v>121</v>
      </c>
      <c r="B135" s="65"/>
      <c r="C135" s="79"/>
      <c r="D135" s="60"/>
      <c r="E135" s="61"/>
      <c r="F135" s="79"/>
      <c r="G135" s="62"/>
      <c r="H135" s="62"/>
      <c r="I135" s="62"/>
      <c r="J135" s="62"/>
      <c r="K135" s="62"/>
      <c r="L135" s="62"/>
      <c r="M135" s="111"/>
      <c r="N135" s="111"/>
      <c r="O135" s="112"/>
      <c r="P135" s="63" t="str">
        <f t="shared" si="5"/>
        <v/>
      </c>
      <c r="Q135" s="30"/>
      <c r="R135" s="88"/>
      <c r="AE135" s="113" t="str">
        <f t="shared" si="4"/>
        <v/>
      </c>
      <c r="AF135" s="113"/>
      <c r="AG135" s="113"/>
      <c r="AH135" s="113"/>
      <c r="AI135" s="113"/>
      <c r="AJ135" s="113"/>
    </row>
    <row r="136" spans="1:36" ht="15.75" customHeight="1">
      <c r="A136" s="64">
        <v>122</v>
      </c>
      <c r="B136" s="65"/>
      <c r="C136" s="80"/>
      <c r="D136" s="66"/>
      <c r="E136" s="67"/>
      <c r="F136" s="80"/>
      <c r="G136" s="62"/>
      <c r="H136" s="62"/>
      <c r="I136" s="62"/>
      <c r="J136" s="62"/>
      <c r="K136" s="62"/>
      <c r="L136" s="62"/>
      <c r="M136" s="111"/>
      <c r="N136" s="111"/>
      <c r="O136" s="112"/>
      <c r="P136" s="63" t="str">
        <f t="shared" si="5"/>
        <v/>
      </c>
      <c r="Q136" s="30"/>
      <c r="R136" s="88"/>
      <c r="AE136" s="113" t="str">
        <f t="shared" si="4"/>
        <v/>
      </c>
      <c r="AF136" s="113"/>
      <c r="AG136" s="113"/>
      <c r="AH136" s="113"/>
      <c r="AI136" s="113"/>
      <c r="AJ136" s="113"/>
    </row>
    <row r="137" spans="1:36" ht="15.75" customHeight="1">
      <c r="A137" s="64">
        <v>123</v>
      </c>
      <c r="B137" s="65"/>
      <c r="C137" s="80"/>
      <c r="D137" s="66"/>
      <c r="E137" s="67"/>
      <c r="F137" s="80"/>
      <c r="G137" s="62"/>
      <c r="H137" s="62"/>
      <c r="I137" s="62"/>
      <c r="J137" s="62"/>
      <c r="K137" s="62"/>
      <c r="L137" s="62"/>
      <c r="M137" s="111"/>
      <c r="N137" s="111"/>
      <c r="O137" s="112"/>
      <c r="P137" s="63" t="str">
        <f t="shared" si="5"/>
        <v/>
      </c>
      <c r="Q137" s="30"/>
      <c r="R137" s="88"/>
      <c r="AE137" s="113" t="str">
        <f t="shared" si="4"/>
        <v/>
      </c>
      <c r="AF137" s="113"/>
      <c r="AG137" s="113"/>
      <c r="AH137" s="113"/>
      <c r="AI137" s="113"/>
      <c r="AJ137" s="113"/>
    </row>
    <row r="138" spans="1:36" ht="15.75" customHeight="1">
      <c r="A138" s="64">
        <v>124</v>
      </c>
      <c r="B138" s="65"/>
      <c r="C138" s="80"/>
      <c r="D138" s="66"/>
      <c r="E138" s="67"/>
      <c r="F138" s="80"/>
      <c r="G138" s="62"/>
      <c r="H138" s="62"/>
      <c r="I138" s="62"/>
      <c r="J138" s="62"/>
      <c r="K138" s="62"/>
      <c r="L138" s="62"/>
      <c r="M138" s="111"/>
      <c r="N138" s="111"/>
      <c r="O138" s="112"/>
      <c r="P138" s="63" t="str">
        <f t="shared" si="5"/>
        <v/>
      </c>
      <c r="Q138" s="30"/>
      <c r="R138" s="88"/>
      <c r="AE138" s="113" t="str">
        <f t="shared" si="4"/>
        <v/>
      </c>
      <c r="AF138" s="113"/>
      <c r="AG138" s="113"/>
      <c r="AH138" s="113"/>
      <c r="AI138" s="113"/>
      <c r="AJ138" s="113"/>
    </row>
    <row r="139" spans="1:36" ht="15.75" customHeight="1">
      <c r="A139" s="64">
        <v>125</v>
      </c>
      <c r="B139" s="65"/>
      <c r="C139" s="80"/>
      <c r="D139" s="66"/>
      <c r="E139" s="67"/>
      <c r="F139" s="80"/>
      <c r="G139" s="62"/>
      <c r="H139" s="62"/>
      <c r="I139" s="62"/>
      <c r="J139" s="62"/>
      <c r="K139" s="62"/>
      <c r="L139" s="62"/>
      <c r="M139" s="111"/>
      <c r="N139" s="111"/>
      <c r="O139" s="112"/>
      <c r="P139" s="63" t="str">
        <f t="shared" si="5"/>
        <v/>
      </c>
      <c r="Q139" s="30"/>
      <c r="R139" s="88"/>
      <c r="AE139" s="113" t="str">
        <f t="shared" si="4"/>
        <v/>
      </c>
      <c r="AF139" s="113"/>
      <c r="AG139" s="113"/>
      <c r="AH139" s="113"/>
      <c r="AI139" s="113"/>
      <c r="AJ139" s="113"/>
    </row>
    <row r="140" spans="1:36" ht="15.75" customHeight="1">
      <c r="A140" s="64">
        <v>126</v>
      </c>
      <c r="B140" s="65"/>
      <c r="C140" s="80"/>
      <c r="D140" s="66"/>
      <c r="E140" s="67"/>
      <c r="F140" s="80"/>
      <c r="G140" s="62"/>
      <c r="H140" s="62"/>
      <c r="I140" s="62"/>
      <c r="J140" s="62"/>
      <c r="K140" s="62"/>
      <c r="L140" s="62"/>
      <c r="M140" s="111"/>
      <c r="N140" s="111"/>
      <c r="O140" s="112"/>
      <c r="P140" s="63" t="str">
        <f t="shared" si="5"/>
        <v/>
      </c>
      <c r="Q140" s="30"/>
      <c r="R140" s="88"/>
      <c r="AE140" s="113" t="str">
        <f t="shared" ref="AE140:AE203" si="6">C143&amp;D143&amp;F143</f>
        <v/>
      </c>
      <c r="AF140" s="113"/>
      <c r="AG140" s="113"/>
      <c r="AH140" s="113"/>
      <c r="AI140" s="113"/>
      <c r="AJ140" s="113"/>
    </row>
    <row r="141" spans="1:36" ht="15.75" customHeight="1">
      <c r="A141" s="64">
        <v>127</v>
      </c>
      <c r="B141" s="65"/>
      <c r="C141" s="80"/>
      <c r="D141" s="66"/>
      <c r="E141" s="67"/>
      <c r="F141" s="80"/>
      <c r="G141" s="62"/>
      <c r="H141" s="62"/>
      <c r="I141" s="62"/>
      <c r="J141" s="62"/>
      <c r="K141" s="62"/>
      <c r="L141" s="62"/>
      <c r="M141" s="111"/>
      <c r="N141" s="111"/>
      <c r="O141" s="112"/>
      <c r="P141" s="63" t="str">
        <f t="shared" si="5"/>
        <v/>
      </c>
      <c r="Q141" s="30"/>
      <c r="R141" s="88"/>
      <c r="AE141" s="113" t="str">
        <f t="shared" si="6"/>
        <v/>
      </c>
      <c r="AF141" s="113"/>
      <c r="AG141" s="113"/>
      <c r="AH141" s="113"/>
      <c r="AI141" s="113"/>
      <c r="AJ141" s="113"/>
    </row>
    <row r="142" spans="1:36" ht="15.75" customHeight="1">
      <c r="A142" s="64">
        <v>128</v>
      </c>
      <c r="B142" s="65"/>
      <c r="C142" s="80"/>
      <c r="D142" s="66"/>
      <c r="E142" s="67"/>
      <c r="F142" s="80"/>
      <c r="G142" s="62"/>
      <c r="H142" s="62"/>
      <c r="I142" s="62"/>
      <c r="J142" s="62"/>
      <c r="K142" s="62"/>
      <c r="L142" s="62"/>
      <c r="M142" s="111"/>
      <c r="N142" s="111"/>
      <c r="O142" s="112"/>
      <c r="P142" s="63" t="str">
        <f t="shared" si="5"/>
        <v/>
      </c>
      <c r="Q142" s="30"/>
      <c r="R142" s="88"/>
      <c r="AE142" s="113" t="str">
        <f t="shared" si="6"/>
        <v/>
      </c>
      <c r="AF142" s="113"/>
      <c r="AG142" s="113"/>
      <c r="AH142" s="113"/>
      <c r="AI142" s="113"/>
      <c r="AJ142" s="113"/>
    </row>
    <row r="143" spans="1:36" ht="15.75" customHeight="1">
      <c r="A143" s="64">
        <v>129</v>
      </c>
      <c r="B143" s="65"/>
      <c r="C143" s="80"/>
      <c r="D143" s="66"/>
      <c r="E143" s="67"/>
      <c r="F143" s="80"/>
      <c r="G143" s="62"/>
      <c r="H143" s="62"/>
      <c r="I143" s="62"/>
      <c r="J143" s="62"/>
      <c r="K143" s="62"/>
      <c r="L143" s="62"/>
      <c r="M143" s="111"/>
      <c r="N143" s="111"/>
      <c r="O143" s="112"/>
      <c r="P143" s="63" t="str">
        <f t="shared" ref="P143:P206" si="7">IFERROR(VLOOKUP(AE140,$R$15:$AC$66,2,FALSE),"")</f>
        <v/>
      </c>
      <c r="Q143" s="30"/>
      <c r="R143" s="88"/>
      <c r="AE143" s="113" t="str">
        <f t="shared" si="6"/>
        <v/>
      </c>
      <c r="AF143" s="113"/>
      <c r="AG143" s="113"/>
      <c r="AH143" s="113"/>
      <c r="AI143" s="113"/>
      <c r="AJ143" s="113"/>
    </row>
    <row r="144" spans="1:36" ht="15.75" customHeight="1">
      <c r="A144" s="64">
        <v>130</v>
      </c>
      <c r="B144" s="65"/>
      <c r="C144" s="80"/>
      <c r="D144" s="66"/>
      <c r="E144" s="67"/>
      <c r="F144" s="80"/>
      <c r="G144" s="62"/>
      <c r="H144" s="62"/>
      <c r="I144" s="62"/>
      <c r="J144" s="62"/>
      <c r="K144" s="62"/>
      <c r="L144" s="62"/>
      <c r="M144" s="111"/>
      <c r="N144" s="111"/>
      <c r="O144" s="112"/>
      <c r="P144" s="63" t="str">
        <f t="shared" si="7"/>
        <v/>
      </c>
      <c r="Q144" s="30"/>
      <c r="R144" s="88"/>
      <c r="AE144" s="113" t="str">
        <f t="shared" si="6"/>
        <v/>
      </c>
      <c r="AF144" s="113"/>
      <c r="AG144" s="113"/>
      <c r="AH144" s="113"/>
      <c r="AI144" s="113"/>
      <c r="AJ144" s="113"/>
    </row>
    <row r="145" spans="1:36" ht="15.75" customHeight="1">
      <c r="A145" s="64">
        <v>131</v>
      </c>
      <c r="B145" s="65"/>
      <c r="C145" s="80"/>
      <c r="D145" s="66"/>
      <c r="E145" s="67"/>
      <c r="F145" s="80"/>
      <c r="G145" s="62"/>
      <c r="H145" s="62"/>
      <c r="I145" s="62"/>
      <c r="J145" s="62"/>
      <c r="K145" s="62"/>
      <c r="L145" s="62"/>
      <c r="M145" s="111"/>
      <c r="N145" s="111"/>
      <c r="O145" s="112"/>
      <c r="P145" s="63" t="str">
        <f t="shared" si="7"/>
        <v/>
      </c>
      <c r="Q145" s="30"/>
      <c r="R145" s="88"/>
      <c r="AE145" s="113" t="str">
        <f t="shared" si="6"/>
        <v/>
      </c>
      <c r="AF145" s="113"/>
      <c r="AG145" s="113"/>
      <c r="AH145" s="113"/>
      <c r="AI145" s="113"/>
      <c r="AJ145" s="113"/>
    </row>
    <row r="146" spans="1:36" ht="15.75" customHeight="1">
      <c r="A146" s="64">
        <v>132</v>
      </c>
      <c r="B146" s="65"/>
      <c r="C146" s="80"/>
      <c r="D146" s="66"/>
      <c r="E146" s="67"/>
      <c r="F146" s="80"/>
      <c r="G146" s="62"/>
      <c r="H146" s="62"/>
      <c r="I146" s="62"/>
      <c r="J146" s="62"/>
      <c r="K146" s="62"/>
      <c r="L146" s="62"/>
      <c r="M146" s="111"/>
      <c r="N146" s="111"/>
      <c r="O146" s="112"/>
      <c r="P146" s="63" t="str">
        <f t="shared" si="7"/>
        <v/>
      </c>
      <c r="Q146" s="30"/>
      <c r="R146" s="88"/>
      <c r="AE146" s="113" t="str">
        <f t="shared" si="6"/>
        <v/>
      </c>
      <c r="AF146" s="113"/>
      <c r="AG146" s="113"/>
      <c r="AH146" s="113"/>
      <c r="AI146" s="113"/>
      <c r="AJ146" s="113"/>
    </row>
    <row r="147" spans="1:36" ht="15.75" customHeight="1">
      <c r="A147" s="64">
        <v>133</v>
      </c>
      <c r="B147" s="65"/>
      <c r="C147" s="80"/>
      <c r="D147" s="66"/>
      <c r="E147" s="67"/>
      <c r="F147" s="80"/>
      <c r="G147" s="62"/>
      <c r="H147" s="62"/>
      <c r="I147" s="62"/>
      <c r="J147" s="62"/>
      <c r="K147" s="62"/>
      <c r="L147" s="62"/>
      <c r="M147" s="111"/>
      <c r="N147" s="111"/>
      <c r="O147" s="112"/>
      <c r="P147" s="63" t="str">
        <f t="shared" si="7"/>
        <v/>
      </c>
      <c r="Q147" s="30"/>
      <c r="R147" s="88"/>
      <c r="AE147" s="113" t="str">
        <f t="shared" si="6"/>
        <v/>
      </c>
      <c r="AF147" s="113"/>
      <c r="AG147" s="113"/>
      <c r="AH147" s="113"/>
      <c r="AI147" s="113"/>
      <c r="AJ147" s="113"/>
    </row>
    <row r="148" spans="1:36" ht="15.75" customHeight="1">
      <c r="A148" s="64">
        <v>134</v>
      </c>
      <c r="B148" s="65"/>
      <c r="C148" s="80"/>
      <c r="D148" s="66"/>
      <c r="E148" s="67"/>
      <c r="F148" s="80"/>
      <c r="G148" s="62"/>
      <c r="H148" s="62"/>
      <c r="I148" s="62"/>
      <c r="J148" s="62"/>
      <c r="K148" s="62"/>
      <c r="L148" s="62"/>
      <c r="M148" s="111"/>
      <c r="N148" s="111"/>
      <c r="O148" s="112"/>
      <c r="P148" s="63" t="str">
        <f t="shared" si="7"/>
        <v/>
      </c>
      <c r="Q148" s="30"/>
      <c r="R148" s="88"/>
      <c r="AE148" s="113" t="str">
        <f t="shared" si="6"/>
        <v/>
      </c>
      <c r="AF148" s="113"/>
      <c r="AG148" s="113"/>
      <c r="AH148" s="113"/>
      <c r="AI148" s="113"/>
      <c r="AJ148" s="113"/>
    </row>
    <row r="149" spans="1:36" ht="15.75" customHeight="1">
      <c r="A149" s="64">
        <v>135</v>
      </c>
      <c r="B149" s="65"/>
      <c r="C149" s="80"/>
      <c r="D149" s="66"/>
      <c r="E149" s="67"/>
      <c r="F149" s="80"/>
      <c r="G149" s="62"/>
      <c r="H149" s="62"/>
      <c r="I149" s="62"/>
      <c r="J149" s="62"/>
      <c r="K149" s="62"/>
      <c r="L149" s="62"/>
      <c r="M149" s="111"/>
      <c r="N149" s="111"/>
      <c r="O149" s="112"/>
      <c r="P149" s="63" t="str">
        <f t="shared" si="7"/>
        <v/>
      </c>
      <c r="Q149" s="30"/>
      <c r="R149" s="88"/>
      <c r="AE149" s="113" t="str">
        <f t="shared" si="6"/>
        <v/>
      </c>
      <c r="AF149" s="113"/>
      <c r="AG149" s="113"/>
      <c r="AH149" s="113"/>
      <c r="AI149" s="113"/>
      <c r="AJ149" s="113"/>
    </row>
    <row r="150" spans="1:36" ht="15.75" customHeight="1">
      <c r="A150" s="64">
        <v>136</v>
      </c>
      <c r="B150" s="65"/>
      <c r="C150" s="80"/>
      <c r="D150" s="66"/>
      <c r="E150" s="67"/>
      <c r="F150" s="80"/>
      <c r="G150" s="62"/>
      <c r="H150" s="62"/>
      <c r="I150" s="62"/>
      <c r="J150" s="62"/>
      <c r="K150" s="62"/>
      <c r="L150" s="62"/>
      <c r="M150" s="111"/>
      <c r="N150" s="111"/>
      <c r="O150" s="112"/>
      <c r="P150" s="63" t="str">
        <f t="shared" si="7"/>
        <v/>
      </c>
      <c r="Q150" s="30"/>
      <c r="R150" s="88"/>
      <c r="AE150" s="113" t="str">
        <f t="shared" si="6"/>
        <v/>
      </c>
      <c r="AF150" s="113"/>
      <c r="AG150" s="113"/>
      <c r="AH150" s="113"/>
      <c r="AI150" s="113"/>
      <c r="AJ150" s="113"/>
    </row>
    <row r="151" spans="1:36" ht="15.75" customHeight="1">
      <c r="A151" s="64">
        <v>137</v>
      </c>
      <c r="B151" s="65"/>
      <c r="C151" s="80"/>
      <c r="D151" s="66"/>
      <c r="E151" s="67"/>
      <c r="F151" s="80"/>
      <c r="G151" s="62"/>
      <c r="H151" s="62"/>
      <c r="I151" s="62"/>
      <c r="J151" s="62"/>
      <c r="K151" s="62"/>
      <c r="L151" s="62"/>
      <c r="M151" s="111"/>
      <c r="N151" s="111"/>
      <c r="O151" s="112"/>
      <c r="P151" s="63" t="str">
        <f t="shared" si="7"/>
        <v/>
      </c>
      <c r="Q151" s="30"/>
      <c r="R151" s="88"/>
      <c r="AE151" s="113" t="str">
        <f t="shared" si="6"/>
        <v/>
      </c>
      <c r="AF151" s="113"/>
      <c r="AG151" s="113"/>
      <c r="AH151" s="113"/>
      <c r="AI151" s="113"/>
      <c r="AJ151" s="113"/>
    </row>
    <row r="152" spans="1:36" ht="15.75" customHeight="1">
      <c r="A152" s="64">
        <v>138</v>
      </c>
      <c r="B152" s="65"/>
      <c r="C152" s="80"/>
      <c r="D152" s="66"/>
      <c r="E152" s="67"/>
      <c r="F152" s="80"/>
      <c r="G152" s="62"/>
      <c r="H152" s="62"/>
      <c r="I152" s="62"/>
      <c r="J152" s="62"/>
      <c r="K152" s="62"/>
      <c r="L152" s="62"/>
      <c r="M152" s="111"/>
      <c r="N152" s="111"/>
      <c r="O152" s="112"/>
      <c r="P152" s="63" t="str">
        <f t="shared" si="7"/>
        <v/>
      </c>
      <c r="Q152" s="30"/>
      <c r="R152" s="88"/>
      <c r="AE152" s="113" t="str">
        <f t="shared" si="6"/>
        <v/>
      </c>
      <c r="AF152" s="113"/>
      <c r="AG152" s="113"/>
      <c r="AH152" s="113"/>
      <c r="AI152" s="113"/>
      <c r="AJ152" s="113"/>
    </row>
    <row r="153" spans="1:36" ht="15.75" customHeight="1">
      <c r="A153" s="64">
        <v>139</v>
      </c>
      <c r="B153" s="65"/>
      <c r="C153" s="80"/>
      <c r="D153" s="66"/>
      <c r="E153" s="67"/>
      <c r="F153" s="80"/>
      <c r="G153" s="62"/>
      <c r="H153" s="62"/>
      <c r="I153" s="62"/>
      <c r="J153" s="62"/>
      <c r="K153" s="62"/>
      <c r="L153" s="62"/>
      <c r="M153" s="111"/>
      <c r="N153" s="111"/>
      <c r="O153" s="112"/>
      <c r="P153" s="63" t="str">
        <f t="shared" si="7"/>
        <v/>
      </c>
      <c r="Q153" s="30"/>
      <c r="R153" s="88"/>
      <c r="AE153" s="113" t="str">
        <f t="shared" si="6"/>
        <v/>
      </c>
      <c r="AF153" s="113"/>
      <c r="AG153" s="113"/>
      <c r="AH153" s="113"/>
      <c r="AI153" s="113"/>
      <c r="AJ153" s="113"/>
    </row>
    <row r="154" spans="1:36" ht="15.75" customHeight="1" thickBot="1">
      <c r="A154" s="68">
        <v>140</v>
      </c>
      <c r="B154" s="69"/>
      <c r="C154" s="81"/>
      <c r="D154" s="70"/>
      <c r="E154" s="71"/>
      <c r="F154" s="81"/>
      <c r="G154" s="62"/>
      <c r="H154" s="62"/>
      <c r="I154" s="62"/>
      <c r="J154" s="62"/>
      <c r="K154" s="62"/>
      <c r="L154" s="62"/>
      <c r="M154" s="109"/>
      <c r="N154" s="109"/>
      <c r="O154" s="110"/>
      <c r="P154" s="72" t="str">
        <f t="shared" si="7"/>
        <v/>
      </c>
      <c r="Q154" s="30"/>
      <c r="R154" s="88"/>
      <c r="AE154" s="113" t="str">
        <f t="shared" si="6"/>
        <v/>
      </c>
      <c r="AF154" s="113"/>
      <c r="AG154" s="113"/>
      <c r="AH154" s="113"/>
      <c r="AI154" s="113"/>
      <c r="AJ154" s="113"/>
    </row>
    <row r="155" spans="1:36" ht="15.75" customHeight="1">
      <c r="A155" s="73">
        <v>141</v>
      </c>
      <c r="B155" s="74"/>
      <c r="C155" s="77"/>
      <c r="D155" s="75"/>
      <c r="E155" s="76"/>
      <c r="F155" s="77"/>
      <c r="G155" s="62"/>
      <c r="H155" s="62"/>
      <c r="I155" s="62"/>
      <c r="J155" s="62"/>
      <c r="K155" s="62"/>
      <c r="L155" s="62"/>
      <c r="M155" s="114"/>
      <c r="N155" s="114"/>
      <c r="O155" s="115"/>
      <c r="P155" s="78" t="str">
        <f t="shared" si="7"/>
        <v/>
      </c>
      <c r="Q155" s="30"/>
      <c r="R155" s="88"/>
      <c r="AE155" s="113" t="str">
        <f t="shared" si="6"/>
        <v/>
      </c>
      <c r="AF155" s="113"/>
      <c r="AG155" s="113"/>
      <c r="AH155" s="113"/>
      <c r="AI155" s="113"/>
      <c r="AJ155" s="113"/>
    </row>
    <row r="156" spans="1:36" ht="15.75" customHeight="1">
      <c r="A156" s="64">
        <v>142</v>
      </c>
      <c r="B156" s="65"/>
      <c r="C156" s="80"/>
      <c r="D156" s="66"/>
      <c r="E156" s="67"/>
      <c r="F156" s="80"/>
      <c r="G156" s="62"/>
      <c r="H156" s="62"/>
      <c r="I156" s="62"/>
      <c r="J156" s="62"/>
      <c r="K156" s="62"/>
      <c r="L156" s="62"/>
      <c r="M156" s="111"/>
      <c r="N156" s="111"/>
      <c r="O156" s="112"/>
      <c r="P156" s="63" t="str">
        <f t="shared" si="7"/>
        <v/>
      </c>
      <c r="Q156" s="30"/>
      <c r="R156" s="88"/>
      <c r="AE156" s="113" t="str">
        <f t="shared" si="6"/>
        <v/>
      </c>
      <c r="AF156" s="113"/>
      <c r="AG156" s="113"/>
      <c r="AH156" s="113"/>
      <c r="AI156" s="113"/>
      <c r="AJ156" s="113"/>
    </row>
    <row r="157" spans="1:36" ht="15.75" customHeight="1">
      <c r="A157" s="64">
        <v>143</v>
      </c>
      <c r="B157" s="65"/>
      <c r="C157" s="80"/>
      <c r="D157" s="66"/>
      <c r="E157" s="67"/>
      <c r="F157" s="80"/>
      <c r="G157" s="62"/>
      <c r="H157" s="62"/>
      <c r="I157" s="62"/>
      <c r="J157" s="62"/>
      <c r="K157" s="62"/>
      <c r="L157" s="62"/>
      <c r="M157" s="111"/>
      <c r="N157" s="111"/>
      <c r="O157" s="112"/>
      <c r="P157" s="63" t="str">
        <f t="shared" si="7"/>
        <v/>
      </c>
      <c r="Q157" s="30"/>
      <c r="R157" s="88"/>
      <c r="AE157" s="113" t="str">
        <f t="shared" si="6"/>
        <v/>
      </c>
      <c r="AF157" s="113"/>
      <c r="AG157" s="113"/>
      <c r="AH157" s="113"/>
      <c r="AI157" s="113"/>
      <c r="AJ157" s="113"/>
    </row>
    <row r="158" spans="1:36" ht="15.75" customHeight="1">
      <c r="A158" s="64">
        <v>144</v>
      </c>
      <c r="B158" s="65"/>
      <c r="C158" s="80"/>
      <c r="D158" s="66"/>
      <c r="E158" s="67"/>
      <c r="F158" s="80"/>
      <c r="G158" s="62"/>
      <c r="H158" s="62"/>
      <c r="I158" s="62"/>
      <c r="J158" s="62"/>
      <c r="K158" s="62"/>
      <c r="L158" s="62"/>
      <c r="M158" s="111"/>
      <c r="N158" s="111"/>
      <c r="O158" s="112"/>
      <c r="P158" s="63" t="str">
        <f t="shared" si="7"/>
        <v/>
      </c>
      <c r="Q158" s="30"/>
      <c r="R158" s="88"/>
      <c r="AE158" s="113" t="str">
        <f t="shared" si="6"/>
        <v/>
      </c>
      <c r="AF158" s="113"/>
      <c r="AG158" s="113"/>
      <c r="AH158" s="113"/>
      <c r="AI158" s="113"/>
      <c r="AJ158" s="113"/>
    </row>
    <row r="159" spans="1:36" ht="15.75" customHeight="1">
      <c r="A159" s="64">
        <v>145</v>
      </c>
      <c r="B159" s="65"/>
      <c r="C159" s="80"/>
      <c r="D159" s="66"/>
      <c r="E159" s="67"/>
      <c r="F159" s="80"/>
      <c r="G159" s="62"/>
      <c r="H159" s="62"/>
      <c r="I159" s="62"/>
      <c r="J159" s="62"/>
      <c r="K159" s="62"/>
      <c r="L159" s="62"/>
      <c r="M159" s="111"/>
      <c r="N159" s="111"/>
      <c r="O159" s="112"/>
      <c r="P159" s="63" t="str">
        <f t="shared" si="7"/>
        <v/>
      </c>
      <c r="Q159" s="30"/>
      <c r="R159" s="88"/>
      <c r="AE159" s="113" t="str">
        <f t="shared" si="6"/>
        <v/>
      </c>
      <c r="AF159" s="113"/>
      <c r="AG159" s="113"/>
      <c r="AH159" s="113"/>
      <c r="AI159" s="113"/>
      <c r="AJ159" s="113"/>
    </row>
    <row r="160" spans="1:36" ht="15.75" customHeight="1">
      <c r="A160" s="64">
        <v>146</v>
      </c>
      <c r="B160" s="65"/>
      <c r="C160" s="80"/>
      <c r="D160" s="66"/>
      <c r="E160" s="67"/>
      <c r="F160" s="80"/>
      <c r="G160" s="62"/>
      <c r="H160" s="62"/>
      <c r="I160" s="62"/>
      <c r="J160" s="62"/>
      <c r="K160" s="62"/>
      <c r="L160" s="62"/>
      <c r="M160" s="111"/>
      <c r="N160" s="111"/>
      <c r="O160" s="112"/>
      <c r="P160" s="63" t="str">
        <f t="shared" si="7"/>
        <v/>
      </c>
      <c r="Q160" s="30"/>
      <c r="R160" s="88"/>
      <c r="AE160" s="113" t="str">
        <f t="shared" si="6"/>
        <v/>
      </c>
      <c r="AF160" s="113"/>
      <c r="AG160" s="113"/>
      <c r="AH160" s="113"/>
      <c r="AI160" s="113"/>
      <c r="AJ160" s="113"/>
    </row>
    <row r="161" spans="1:36" ht="15.75" customHeight="1">
      <c r="A161" s="64">
        <v>147</v>
      </c>
      <c r="B161" s="65"/>
      <c r="C161" s="80"/>
      <c r="D161" s="66"/>
      <c r="E161" s="67"/>
      <c r="F161" s="80"/>
      <c r="G161" s="62"/>
      <c r="H161" s="62"/>
      <c r="I161" s="62"/>
      <c r="J161" s="62"/>
      <c r="K161" s="62"/>
      <c r="L161" s="62"/>
      <c r="M161" s="111"/>
      <c r="N161" s="111"/>
      <c r="O161" s="112"/>
      <c r="P161" s="63" t="str">
        <f t="shared" si="7"/>
        <v/>
      </c>
      <c r="Q161" s="30"/>
      <c r="R161" s="88"/>
      <c r="AE161" s="113" t="str">
        <f t="shared" si="6"/>
        <v/>
      </c>
      <c r="AF161" s="113"/>
      <c r="AG161" s="113"/>
      <c r="AH161" s="113"/>
      <c r="AI161" s="113"/>
      <c r="AJ161" s="113"/>
    </row>
    <row r="162" spans="1:36" ht="15.75" customHeight="1">
      <c r="A162" s="64">
        <v>148</v>
      </c>
      <c r="B162" s="65"/>
      <c r="C162" s="80"/>
      <c r="D162" s="66"/>
      <c r="E162" s="67"/>
      <c r="F162" s="80"/>
      <c r="G162" s="62"/>
      <c r="H162" s="62"/>
      <c r="I162" s="62"/>
      <c r="J162" s="62"/>
      <c r="K162" s="62"/>
      <c r="L162" s="62"/>
      <c r="M162" s="111"/>
      <c r="N162" s="111"/>
      <c r="O162" s="112"/>
      <c r="P162" s="63" t="str">
        <f t="shared" si="7"/>
        <v/>
      </c>
      <c r="Q162" s="30"/>
      <c r="R162" s="88"/>
      <c r="AE162" s="113" t="str">
        <f t="shared" si="6"/>
        <v/>
      </c>
      <c r="AF162" s="113"/>
      <c r="AG162" s="113"/>
      <c r="AH162" s="113"/>
      <c r="AI162" s="113"/>
      <c r="AJ162" s="113"/>
    </row>
    <row r="163" spans="1:36" ht="15.75" customHeight="1">
      <c r="A163" s="64">
        <v>149</v>
      </c>
      <c r="B163" s="65"/>
      <c r="C163" s="80"/>
      <c r="D163" s="66"/>
      <c r="E163" s="67"/>
      <c r="F163" s="80"/>
      <c r="G163" s="62"/>
      <c r="H163" s="62"/>
      <c r="I163" s="62"/>
      <c r="J163" s="62"/>
      <c r="K163" s="62"/>
      <c r="L163" s="62"/>
      <c r="M163" s="111"/>
      <c r="N163" s="111"/>
      <c r="O163" s="112"/>
      <c r="P163" s="63" t="str">
        <f t="shared" si="7"/>
        <v/>
      </c>
      <c r="Q163" s="30"/>
      <c r="R163" s="88"/>
      <c r="AE163" s="113" t="str">
        <f t="shared" si="6"/>
        <v/>
      </c>
      <c r="AF163" s="113"/>
      <c r="AG163" s="113"/>
      <c r="AH163" s="113"/>
      <c r="AI163" s="113"/>
      <c r="AJ163" s="113"/>
    </row>
    <row r="164" spans="1:36" ht="15.75" customHeight="1">
      <c r="A164" s="64">
        <v>150</v>
      </c>
      <c r="B164" s="65"/>
      <c r="C164" s="80"/>
      <c r="D164" s="66"/>
      <c r="E164" s="67"/>
      <c r="F164" s="80"/>
      <c r="G164" s="62"/>
      <c r="H164" s="62"/>
      <c r="I164" s="62"/>
      <c r="J164" s="62"/>
      <c r="K164" s="62"/>
      <c r="L164" s="62"/>
      <c r="M164" s="111"/>
      <c r="N164" s="111"/>
      <c r="O164" s="112"/>
      <c r="P164" s="63" t="str">
        <f t="shared" si="7"/>
        <v/>
      </c>
      <c r="Q164" s="30"/>
      <c r="R164" s="88"/>
      <c r="AE164" s="113" t="str">
        <f t="shared" si="6"/>
        <v/>
      </c>
      <c r="AF164" s="113"/>
      <c r="AG164" s="113"/>
      <c r="AH164" s="113"/>
      <c r="AI164" s="113"/>
      <c r="AJ164" s="113"/>
    </row>
    <row r="165" spans="1:36" ht="15.75" customHeight="1">
      <c r="A165" s="64">
        <v>151</v>
      </c>
      <c r="B165" s="65"/>
      <c r="C165" s="80"/>
      <c r="D165" s="66"/>
      <c r="E165" s="67"/>
      <c r="F165" s="80"/>
      <c r="G165" s="62"/>
      <c r="H165" s="62"/>
      <c r="I165" s="62"/>
      <c r="J165" s="62"/>
      <c r="K165" s="62"/>
      <c r="L165" s="62"/>
      <c r="M165" s="111"/>
      <c r="N165" s="111"/>
      <c r="O165" s="112"/>
      <c r="P165" s="63" t="str">
        <f t="shared" si="7"/>
        <v/>
      </c>
      <c r="Q165" s="30"/>
      <c r="R165" s="88"/>
      <c r="AE165" s="113" t="str">
        <f t="shared" si="6"/>
        <v/>
      </c>
      <c r="AF165" s="113"/>
      <c r="AG165" s="113"/>
      <c r="AH165" s="113"/>
      <c r="AI165" s="113"/>
      <c r="AJ165" s="113"/>
    </row>
    <row r="166" spans="1:36" ht="15.75" customHeight="1">
      <c r="A166" s="64">
        <v>152</v>
      </c>
      <c r="B166" s="65"/>
      <c r="C166" s="80"/>
      <c r="D166" s="66"/>
      <c r="E166" s="67"/>
      <c r="F166" s="80"/>
      <c r="G166" s="62"/>
      <c r="H166" s="62"/>
      <c r="I166" s="62"/>
      <c r="J166" s="62"/>
      <c r="K166" s="62"/>
      <c r="L166" s="62"/>
      <c r="M166" s="111"/>
      <c r="N166" s="111"/>
      <c r="O166" s="112"/>
      <c r="P166" s="63" t="str">
        <f t="shared" si="7"/>
        <v/>
      </c>
      <c r="Q166" s="30"/>
      <c r="R166" s="88"/>
      <c r="AE166" s="113" t="str">
        <f t="shared" si="6"/>
        <v/>
      </c>
      <c r="AF166" s="113"/>
      <c r="AG166" s="113"/>
      <c r="AH166" s="113"/>
      <c r="AI166" s="113"/>
      <c r="AJ166" s="113"/>
    </row>
    <row r="167" spans="1:36" ht="15.75" customHeight="1">
      <c r="A167" s="64">
        <v>153</v>
      </c>
      <c r="B167" s="65"/>
      <c r="C167" s="80"/>
      <c r="D167" s="66"/>
      <c r="E167" s="67"/>
      <c r="F167" s="80"/>
      <c r="G167" s="62"/>
      <c r="H167" s="62"/>
      <c r="I167" s="62"/>
      <c r="J167" s="62"/>
      <c r="K167" s="62"/>
      <c r="L167" s="62"/>
      <c r="M167" s="111"/>
      <c r="N167" s="111"/>
      <c r="O167" s="112"/>
      <c r="P167" s="63" t="str">
        <f t="shared" si="7"/>
        <v/>
      </c>
      <c r="Q167" s="30"/>
      <c r="R167" s="88"/>
      <c r="AE167" s="113" t="str">
        <f t="shared" si="6"/>
        <v/>
      </c>
      <c r="AF167" s="113"/>
      <c r="AG167" s="113"/>
      <c r="AH167" s="113"/>
      <c r="AI167" s="113"/>
      <c r="AJ167" s="113"/>
    </row>
    <row r="168" spans="1:36" ht="15.75" customHeight="1">
      <c r="A168" s="64">
        <v>154</v>
      </c>
      <c r="B168" s="65"/>
      <c r="C168" s="80"/>
      <c r="D168" s="66"/>
      <c r="E168" s="67"/>
      <c r="F168" s="80"/>
      <c r="G168" s="62"/>
      <c r="H168" s="62"/>
      <c r="I168" s="62"/>
      <c r="J168" s="62"/>
      <c r="K168" s="62"/>
      <c r="L168" s="62"/>
      <c r="M168" s="111"/>
      <c r="N168" s="111"/>
      <c r="O168" s="112"/>
      <c r="P168" s="63" t="str">
        <f t="shared" si="7"/>
        <v/>
      </c>
      <c r="Q168" s="30"/>
      <c r="R168" s="88"/>
      <c r="AE168" s="113" t="str">
        <f t="shared" si="6"/>
        <v/>
      </c>
      <c r="AF168" s="113"/>
      <c r="AG168" s="113"/>
      <c r="AH168" s="113"/>
      <c r="AI168" s="113"/>
      <c r="AJ168" s="113"/>
    </row>
    <row r="169" spans="1:36" ht="15.75" customHeight="1">
      <c r="A169" s="64">
        <v>155</v>
      </c>
      <c r="B169" s="65"/>
      <c r="C169" s="80"/>
      <c r="D169" s="66"/>
      <c r="E169" s="67"/>
      <c r="F169" s="80"/>
      <c r="G169" s="62"/>
      <c r="H169" s="62"/>
      <c r="I169" s="62"/>
      <c r="J169" s="62"/>
      <c r="K169" s="62"/>
      <c r="L169" s="62"/>
      <c r="M169" s="111"/>
      <c r="N169" s="111"/>
      <c r="O169" s="112"/>
      <c r="P169" s="63" t="str">
        <f t="shared" si="7"/>
        <v/>
      </c>
      <c r="Q169" s="30"/>
      <c r="R169" s="88"/>
      <c r="AE169" s="113" t="str">
        <f t="shared" si="6"/>
        <v/>
      </c>
      <c r="AF169" s="113"/>
      <c r="AG169" s="113"/>
      <c r="AH169" s="113"/>
      <c r="AI169" s="113"/>
      <c r="AJ169" s="113"/>
    </row>
    <row r="170" spans="1:36" ht="15.75" customHeight="1">
      <c r="A170" s="64">
        <v>156</v>
      </c>
      <c r="B170" s="65"/>
      <c r="C170" s="80"/>
      <c r="D170" s="66"/>
      <c r="E170" s="67"/>
      <c r="F170" s="80"/>
      <c r="G170" s="62"/>
      <c r="H170" s="62"/>
      <c r="I170" s="62"/>
      <c r="J170" s="62"/>
      <c r="K170" s="62"/>
      <c r="L170" s="62"/>
      <c r="M170" s="111"/>
      <c r="N170" s="111"/>
      <c r="O170" s="112"/>
      <c r="P170" s="63" t="str">
        <f t="shared" si="7"/>
        <v/>
      </c>
      <c r="Q170" s="30"/>
      <c r="R170" s="88"/>
      <c r="AE170" s="113" t="str">
        <f t="shared" si="6"/>
        <v/>
      </c>
      <c r="AF170" s="113"/>
      <c r="AG170" s="113"/>
      <c r="AH170" s="113"/>
      <c r="AI170" s="113"/>
      <c r="AJ170" s="113"/>
    </row>
    <row r="171" spans="1:36" ht="15.75" customHeight="1">
      <c r="A171" s="64">
        <v>157</v>
      </c>
      <c r="B171" s="65"/>
      <c r="C171" s="80"/>
      <c r="D171" s="66"/>
      <c r="E171" s="67"/>
      <c r="F171" s="80"/>
      <c r="G171" s="62"/>
      <c r="H171" s="62"/>
      <c r="I171" s="62"/>
      <c r="J171" s="62"/>
      <c r="K171" s="62"/>
      <c r="L171" s="62"/>
      <c r="M171" s="111"/>
      <c r="N171" s="111"/>
      <c r="O171" s="112"/>
      <c r="P171" s="63" t="str">
        <f t="shared" si="7"/>
        <v/>
      </c>
      <c r="Q171" s="30"/>
      <c r="R171" s="88"/>
      <c r="AE171" s="113" t="str">
        <f t="shared" si="6"/>
        <v/>
      </c>
      <c r="AF171" s="113"/>
      <c r="AG171" s="113"/>
      <c r="AH171" s="113"/>
      <c r="AI171" s="113"/>
      <c r="AJ171" s="113"/>
    </row>
    <row r="172" spans="1:36" ht="15.75" customHeight="1">
      <c r="A172" s="64">
        <v>158</v>
      </c>
      <c r="B172" s="65"/>
      <c r="C172" s="80"/>
      <c r="D172" s="66"/>
      <c r="E172" s="67"/>
      <c r="F172" s="80"/>
      <c r="G172" s="62"/>
      <c r="H172" s="62"/>
      <c r="I172" s="62"/>
      <c r="J172" s="62"/>
      <c r="K172" s="62"/>
      <c r="L172" s="62"/>
      <c r="M172" s="111"/>
      <c r="N172" s="111"/>
      <c r="O172" s="112"/>
      <c r="P172" s="63" t="str">
        <f t="shared" si="7"/>
        <v/>
      </c>
      <c r="Q172" s="30"/>
      <c r="R172" s="88"/>
      <c r="AE172" s="113" t="str">
        <f t="shared" si="6"/>
        <v/>
      </c>
      <c r="AF172" s="113"/>
      <c r="AG172" s="113"/>
      <c r="AH172" s="113"/>
      <c r="AI172" s="113"/>
      <c r="AJ172" s="113"/>
    </row>
    <row r="173" spans="1:36" ht="15.75" customHeight="1">
      <c r="A173" s="64">
        <v>159</v>
      </c>
      <c r="B173" s="65"/>
      <c r="C173" s="80"/>
      <c r="D173" s="66"/>
      <c r="E173" s="67"/>
      <c r="F173" s="80"/>
      <c r="G173" s="62"/>
      <c r="H173" s="62"/>
      <c r="I173" s="62"/>
      <c r="J173" s="62"/>
      <c r="K173" s="62"/>
      <c r="L173" s="62"/>
      <c r="M173" s="111"/>
      <c r="N173" s="111"/>
      <c r="O173" s="112"/>
      <c r="P173" s="63" t="str">
        <f t="shared" si="7"/>
        <v/>
      </c>
      <c r="Q173" s="30"/>
      <c r="R173" s="88"/>
      <c r="AE173" s="113" t="str">
        <f t="shared" si="6"/>
        <v/>
      </c>
      <c r="AF173" s="113"/>
      <c r="AG173" s="113"/>
      <c r="AH173" s="113"/>
      <c r="AI173" s="113"/>
      <c r="AJ173" s="113"/>
    </row>
    <row r="174" spans="1:36" ht="15.75" customHeight="1">
      <c r="A174" s="64">
        <v>160</v>
      </c>
      <c r="B174" s="65"/>
      <c r="C174" s="80"/>
      <c r="D174" s="66"/>
      <c r="E174" s="67"/>
      <c r="F174" s="80"/>
      <c r="G174" s="62"/>
      <c r="H174" s="62"/>
      <c r="I174" s="62"/>
      <c r="J174" s="62"/>
      <c r="K174" s="62"/>
      <c r="L174" s="62"/>
      <c r="M174" s="111"/>
      <c r="N174" s="111"/>
      <c r="O174" s="112"/>
      <c r="P174" s="63" t="str">
        <f t="shared" si="7"/>
        <v/>
      </c>
      <c r="Q174" s="30"/>
      <c r="R174" s="88"/>
      <c r="AE174" s="113" t="str">
        <f t="shared" si="6"/>
        <v/>
      </c>
      <c r="AF174" s="113"/>
      <c r="AG174" s="113"/>
      <c r="AH174" s="113"/>
      <c r="AI174" s="113"/>
      <c r="AJ174" s="113"/>
    </row>
    <row r="175" spans="1:36" ht="15.75" customHeight="1">
      <c r="A175" s="59">
        <v>161</v>
      </c>
      <c r="B175" s="65"/>
      <c r="C175" s="79"/>
      <c r="D175" s="60"/>
      <c r="E175" s="61"/>
      <c r="F175" s="79"/>
      <c r="G175" s="62"/>
      <c r="H175" s="62"/>
      <c r="I175" s="62"/>
      <c r="J175" s="62"/>
      <c r="K175" s="62"/>
      <c r="L175" s="62"/>
      <c r="M175" s="111"/>
      <c r="N175" s="111"/>
      <c r="O175" s="112"/>
      <c r="P175" s="63" t="str">
        <f t="shared" si="7"/>
        <v/>
      </c>
      <c r="Q175" s="30"/>
      <c r="R175" s="88"/>
      <c r="AE175" s="113" t="str">
        <f t="shared" si="6"/>
        <v/>
      </c>
      <c r="AF175" s="113"/>
      <c r="AG175" s="113"/>
      <c r="AH175" s="113"/>
      <c r="AI175" s="113"/>
      <c r="AJ175" s="113"/>
    </row>
    <row r="176" spans="1:36" ht="15.75" customHeight="1">
      <c r="A176" s="64">
        <v>162</v>
      </c>
      <c r="B176" s="65"/>
      <c r="C176" s="80"/>
      <c r="D176" s="66"/>
      <c r="E176" s="67"/>
      <c r="F176" s="80"/>
      <c r="G176" s="62"/>
      <c r="H176" s="62"/>
      <c r="I176" s="62"/>
      <c r="J176" s="62"/>
      <c r="K176" s="62"/>
      <c r="L176" s="62"/>
      <c r="M176" s="111"/>
      <c r="N176" s="111"/>
      <c r="O176" s="112"/>
      <c r="P176" s="63" t="str">
        <f t="shared" si="7"/>
        <v/>
      </c>
      <c r="Q176" s="30"/>
      <c r="R176" s="88"/>
      <c r="AE176" s="113" t="str">
        <f t="shared" si="6"/>
        <v/>
      </c>
      <c r="AF176" s="113"/>
      <c r="AG176" s="113"/>
      <c r="AH176" s="113"/>
      <c r="AI176" s="113"/>
      <c r="AJ176" s="113"/>
    </row>
    <row r="177" spans="1:36" ht="15.75" customHeight="1">
      <c r="A177" s="64">
        <v>163</v>
      </c>
      <c r="B177" s="65"/>
      <c r="C177" s="80"/>
      <c r="D177" s="66"/>
      <c r="E177" s="67"/>
      <c r="F177" s="80"/>
      <c r="G177" s="62"/>
      <c r="H177" s="62"/>
      <c r="I177" s="62"/>
      <c r="J177" s="62"/>
      <c r="K177" s="62"/>
      <c r="L177" s="62"/>
      <c r="M177" s="111"/>
      <c r="N177" s="111"/>
      <c r="O177" s="112"/>
      <c r="P177" s="63" t="str">
        <f t="shared" si="7"/>
        <v/>
      </c>
      <c r="Q177" s="30"/>
      <c r="R177" s="88"/>
      <c r="AE177" s="113" t="str">
        <f t="shared" si="6"/>
        <v/>
      </c>
      <c r="AF177" s="113"/>
      <c r="AG177" s="113"/>
      <c r="AH177" s="113"/>
      <c r="AI177" s="113"/>
      <c r="AJ177" s="113"/>
    </row>
    <row r="178" spans="1:36" ht="15.75" customHeight="1">
      <c r="A178" s="64">
        <v>164</v>
      </c>
      <c r="B178" s="65"/>
      <c r="C178" s="80"/>
      <c r="D178" s="66"/>
      <c r="E178" s="67"/>
      <c r="F178" s="80"/>
      <c r="G178" s="62"/>
      <c r="H178" s="62"/>
      <c r="I178" s="62"/>
      <c r="J178" s="62"/>
      <c r="K178" s="62"/>
      <c r="L178" s="62"/>
      <c r="M178" s="111"/>
      <c r="N178" s="111"/>
      <c r="O178" s="112"/>
      <c r="P178" s="63" t="str">
        <f t="shared" si="7"/>
        <v/>
      </c>
      <c r="Q178" s="30"/>
      <c r="R178" s="88"/>
      <c r="AE178" s="113" t="str">
        <f t="shared" si="6"/>
        <v/>
      </c>
      <c r="AF178" s="113"/>
      <c r="AG178" s="113"/>
      <c r="AH178" s="113"/>
      <c r="AI178" s="113"/>
      <c r="AJ178" s="113"/>
    </row>
    <row r="179" spans="1:36" ht="15.75" customHeight="1">
      <c r="A179" s="64">
        <v>165</v>
      </c>
      <c r="B179" s="65"/>
      <c r="C179" s="80"/>
      <c r="D179" s="66"/>
      <c r="E179" s="67"/>
      <c r="F179" s="80"/>
      <c r="G179" s="62"/>
      <c r="H179" s="62"/>
      <c r="I179" s="62"/>
      <c r="J179" s="62"/>
      <c r="K179" s="62"/>
      <c r="L179" s="62"/>
      <c r="M179" s="111"/>
      <c r="N179" s="111"/>
      <c r="O179" s="112"/>
      <c r="P179" s="63" t="str">
        <f t="shared" si="7"/>
        <v/>
      </c>
      <c r="Q179" s="30"/>
      <c r="R179" s="88"/>
      <c r="AE179" s="113" t="str">
        <f t="shared" si="6"/>
        <v/>
      </c>
      <c r="AF179" s="113"/>
      <c r="AG179" s="113"/>
      <c r="AH179" s="113"/>
      <c r="AI179" s="113"/>
      <c r="AJ179" s="113"/>
    </row>
    <row r="180" spans="1:36" ht="15.75" customHeight="1">
      <c r="A180" s="64">
        <v>166</v>
      </c>
      <c r="B180" s="65"/>
      <c r="C180" s="80"/>
      <c r="D180" s="66"/>
      <c r="E180" s="67"/>
      <c r="F180" s="80"/>
      <c r="G180" s="62"/>
      <c r="H180" s="62"/>
      <c r="I180" s="62"/>
      <c r="J180" s="62"/>
      <c r="K180" s="62"/>
      <c r="L180" s="62"/>
      <c r="M180" s="111"/>
      <c r="N180" s="111"/>
      <c r="O180" s="112"/>
      <c r="P180" s="63" t="str">
        <f t="shared" si="7"/>
        <v/>
      </c>
      <c r="Q180" s="30"/>
      <c r="R180" s="88"/>
      <c r="AE180" s="113" t="str">
        <f t="shared" si="6"/>
        <v/>
      </c>
      <c r="AF180" s="113"/>
      <c r="AG180" s="113"/>
      <c r="AH180" s="113"/>
      <c r="AI180" s="113"/>
      <c r="AJ180" s="113"/>
    </row>
    <row r="181" spans="1:36" ht="15.75" customHeight="1">
      <c r="A181" s="64">
        <v>167</v>
      </c>
      <c r="B181" s="65"/>
      <c r="C181" s="80"/>
      <c r="D181" s="66"/>
      <c r="E181" s="67"/>
      <c r="F181" s="80"/>
      <c r="G181" s="62"/>
      <c r="H181" s="62"/>
      <c r="I181" s="62"/>
      <c r="J181" s="62"/>
      <c r="K181" s="62"/>
      <c r="L181" s="62"/>
      <c r="M181" s="111"/>
      <c r="N181" s="111"/>
      <c r="O181" s="112"/>
      <c r="P181" s="63" t="str">
        <f t="shared" si="7"/>
        <v/>
      </c>
      <c r="Q181" s="30"/>
      <c r="R181" s="88"/>
      <c r="AE181" s="113" t="str">
        <f t="shared" si="6"/>
        <v/>
      </c>
      <c r="AF181" s="113"/>
      <c r="AG181" s="113"/>
      <c r="AH181" s="113"/>
      <c r="AI181" s="113"/>
      <c r="AJ181" s="113"/>
    </row>
    <row r="182" spans="1:36" ht="15.75" customHeight="1">
      <c r="A182" s="64">
        <v>168</v>
      </c>
      <c r="B182" s="65"/>
      <c r="C182" s="80"/>
      <c r="D182" s="66"/>
      <c r="E182" s="67"/>
      <c r="F182" s="80"/>
      <c r="G182" s="62"/>
      <c r="H182" s="62"/>
      <c r="I182" s="62"/>
      <c r="J182" s="62"/>
      <c r="K182" s="62"/>
      <c r="L182" s="62"/>
      <c r="M182" s="111"/>
      <c r="N182" s="111"/>
      <c r="O182" s="112"/>
      <c r="P182" s="63" t="str">
        <f t="shared" si="7"/>
        <v/>
      </c>
      <c r="Q182" s="30"/>
      <c r="R182" s="88"/>
      <c r="AE182" s="113" t="str">
        <f t="shared" si="6"/>
        <v/>
      </c>
      <c r="AF182" s="113"/>
      <c r="AG182" s="113"/>
      <c r="AH182" s="113"/>
      <c r="AI182" s="113"/>
      <c r="AJ182" s="113"/>
    </row>
    <row r="183" spans="1:36" ht="15.75" customHeight="1">
      <c r="A183" s="64">
        <v>169</v>
      </c>
      <c r="B183" s="65"/>
      <c r="C183" s="80"/>
      <c r="D183" s="66"/>
      <c r="E183" s="67"/>
      <c r="F183" s="80"/>
      <c r="G183" s="62"/>
      <c r="H183" s="62"/>
      <c r="I183" s="62"/>
      <c r="J183" s="62"/>
      <c r="K183" s="62"/>
      <c r="L183" s="62"/>
      <c r="M183" s="111"/>
      <c r="N183" s="111"/>
      <c r="O183" s="112"/>
      <c r="P183" s="63" t="str">
        <f t="shared" si="7"/>
        <v/>
      </c>
      <c r="Q183" s="30"/>
      <c r="R183" s="88"/>
      <c r="AE183" s="113" t="str">
        <f t="shared" si="6"/>
        <v/>
      </c>
      <c r="AF183" s="113"/>
      <c r="AG183" s="113"/>
      <c r="AH183" s="113"/>
      <c r="AI183" s="113"/>
      <c r="AJ183" s="113"/>
    </row>
    <row r="184" spans="1:36" ht="15.75" customHeight="1">
      <c r="A184" s="64">
        <v>170</v>
      </c>
      <c r="B184" s="65"/>
      <c r="C184" s="80"/>
      <c r="D184" s="66"/>
      <c r="E184" s="67"/>
      <c r="F184" s="80"/>
      <c r="G184" s="62"/>
      <c r="H184" s="62"/>
      <c r="I184" s="62"/>
      <c r="J184" s="62"/>
      <c r="K184" s="62"/>
      <c r="L184" s="62"/>
      <c r="M184" s="111"/>
      <c r="N184" s="111"/>
      <c r="O184" s="112"/>
      <c r="P184" s="63" t="str">
        <f t="shared" si="7"/>
        <v/>
      </c>
      <c r="Q184" s="30"/>
      <c r="R184" s="88"/>
      <c r="AE184" s="113" t="str">
        <f t="shared" si="6"/>
        <v/>
      </c>
      <c r="AF184" s="113"/>
      <c r="AG184" s="113"/>
      <c r="AH184" s="113"/>
      <c r="AI184" s="113"/>
      <c r="AJ184" s="113"/>
    </row>
    <row r="185" spans="1:36" ht="15.75" customHeight="1">
      <c r="A185" s="64">
        <v>171</v>
      </c>
      <c r="B185" s="65"/>
      <c r="C185" s="80"/>
      <c r="D185" s="66"/>
      <c r="E185" s="67"/>
      <c r="F185" s="80"/>
      <c r="G185" s="62"/>
      <c r="H185" s="62"/>
      <c r="I185" s="62"/>
      <c r="J185" s="62"/>
      <c r="K185" s="62"/>
      <c r="L185" s="62"/>
      <c r="M185" s="111"/>
      <c r="N185" s="111"/>
      <c r="O185" s="112"/>
      <c r="P185" s="63" t="str">
        <f t="shared" si="7"/>
        <v/>
      </c>
      <c r="Q185" s="30"/>
      <c r="R185" s="88"/>
      <c r="AE185" s="113" t="str">
        <f t="shared" si="6"/>
        <v/>
      </c>
      <c r="AF185" s="113"/>
      <c r="AG185" s="113"/>
      <c r="AH185" s="113"/>
      <c r="AI185" s="113"/>
      <c r="AJ185" s="113"/>
    </row>
    <row r="186" spans="1:36" ht="15.75" customHeight="1">
      <c r="A186" s="64">
        <v>172</v>
      </c>
      <c r="B186" s="65"/>
      <c r="C186" s="80"/>
      <c r="D186" s="66"/>
      <c r="E186" s="67"/>
      <c r="F186" s="80"/>
      <c r="G186" s="62"/>
      <c r="H186" s="62"/>
      <c r="I186" s="62"/>
      <c r="J186" s="62"/>
      <c r="K186" s="62"/>
      <c r="L186" s="62"/>
      <c r="M186" s="111"/>
      <c r="N186" s="111"/>
      <c r="O186" s="112"/>
      <c r="P186" s="63" t="str">
        <f t="shared" si="7"/>
        <v/>
      </c>
      <c r="Q186" s="30"/>
      <c r="R186" s="88"/>
      <c r="AE186" s="113" t="str">
        <f t="shared" si="6"/>
        <v/>
      </c>
      <c r="AF186" s="113"/>
      <c r="AG186" s="113"/>
      <c r="AH186" s="113"/>
      <c r="AI186" s="113"/>
      <c r="AJ186" s="113"/>
    </row>
    <row r="187" spans="1:36" ht="15.75" customHeight="1">
      <c r="A187" s="64">
        <v>173</v>
      </c>
      <c r="B187" s="65"/>
      <c r="C187" s="80"/>
      <c r="D187" s="66"/>
      <c r="E187" s="67"/>
      <c r="F187" s="80"/>
      <c r="G187" s="62"/>
      <c r="H187" s="62"/>
      <c r="I187" s="62"/>
      <c r="J187" s="62"/>
      <c r="K187" s="62"/>
      <c r="L187" s="62"/>
      <c r="M187" s="111"/>
      <c r="N187" s="111"/>
      <c r="O187" s="112"/>
      <c r="P187" s="63" t="str">
        <f t="shared" si="7"/>
        <v/>
      </c>
      <c r="Q187" s="30"/>
      <c r="R187" s="88"/>
      <c r="AE187" s="113" t="str">
        <f t="shared" si="6"/>
        <v/>
      </c>
      <c r="AF187" s="113"/>
      <c r="AG187" s="113"/>
      <c r="AH187" s="113"/>
      <c r="AI187" s="113"/>
      <c r="AJ187" s="113"/>
    </row>
    <row r="188" spans="1:36" ht="15.75" customHeight="1">
      <c r="A188" s="64">
        <v>174</v>
      </c>
      <c r="B188" s="65"/>
      <c r="C188" s="80"/>
      <c r="D188" s="66"/>
      <c r="E188" s="67"/>
      <c r="F188" s="80"/>
      <c r="G188" s="62"/>
      <c r="H188" s="62"/>
      <c r="I188" s="62"/>
      <c r="J188" s="62"/>
      <c r="K188" s="62"/>
      <c r="L188" s="62"/>
      <c r="M188" s="111"/>
      <c r="N188" s="111"/>
      <c r="O188" s="112"/>
      <c r="P188" s="63" t="str">
        <f t="shared" si="7"/>
        <v/>
      </c>
      <c r="Q188" s="30"/>
      <c r="R188" s="88"/>
      <c r="AE188" s="113" t="str">
        <f t="shared" si="6"/>
        <v/>
      </c>
      <c r="AF188" s="113"/>
      <c r="AG188" s="113"/>
      <c r="AH188" s="113"/>
      <c r="AI188" s="113"/>
      <c r="AJ188" s="113"/>
    </row>
    <row r="189" spans="1:36" ht="15.75" customHeight="1">
      <c r="A189" s="64">
        <v>175</v>
      </c>
      <c r="B189" s="65"/>
      <c r="C189" s="80"/>
      <c r="D189" s="66"/>
      <c r="E189" s="67"/>
      <c r="F189" s="80"/>
      <c r="G189" s="62"/>
      <c r="H189" s="62"/>
      <c r="I189" s="62"/>
      <c r="J189" s="62"/>
      <c r="K189" s="62"/>
      <c r="L189" s="62"/>
      <c r="M189" s="111"/>
      <c r="N189" s="111"/>
      <c r="O189" s="112"/>
      <c r="P189" s="63" t="str">
        <f t="shared" si="7"/>
        <v/>
      </c>
      <c r="Q189" s="30"/>
      <c r="R189" s="88"/>
      <c r="AE189" s="113" t="str">
        <f t="shared" si="6"/>
        <v/>
      </c>
      <c r="AF189" s="113"/>
      <c r="AG189" s="113"/>
      <c r="AH189" s="113"/>
      <c r="AI189" s="113"/>
      <c r="AJ189" s="113"/>
    </row>
    <row r="190" spans="1:36" ht="15.75" customHeight="1">
      <c r="A190" s="64">
        <v>176</v>
      </c>
      <c r="B190" s="65"/>
      <c r="C190" s="80"/>
      <c r="D190" s="66"/>
      <c r="E190" s="67"/>
      <c r="F190" s="80"/>
      <c r="G190" s="62"/>
      <c r="H190" s="62"/>
      <c r="I190" s="62"/>
      <c r="J190" s="62"/>
      <c r="K190" s="62"/>
      <c r="L190" s="62"/>
      <c r="M190" s="111"/>
      <c r="N190" s="111"/>
      <c r="O190" s="112"/>
      <c r="P190" s="63" t="str">
        <f t="shared" si="7"/>
        <v/>
      </c>
      <c r="Q190" s="30"/>
      <c r="R190" s="88"/>
      <c r="AE190" s="113" t="str">
        <f t="shared" si="6"/>
        <v/>
      </c>
      <c r="AF190" s="113"/>
      <c r="AG190" s="113"/>
      <c r="AH190" s="113"/>
      <c r="AI190" s="113"/>
      <c r="AJ190" s="113"/>
    </row>
    <row r="191" spans="1:36" ht="15.75" customHeight="1">
      <c r="A191" s="64">
        <v>177</v>
      </c>
      <c r="B191" s="65"/>
      <c r="C191" s="80"/>
      <c r="D191" s="66"/>
      <c r="E191" s="67"/>
      <c r="F191" s="80"/>
      <c r="G191" s="62"/>
      <c r="H191" s="62"/>
      <c r="I191" s="62"/>
      <c r="J191" s="62"/>
      <c r="K191" s="62"/>
      <c r="L191" s="62"/>
      <c r="M191" s="111"/>
      <c r="N191" s="111"/>
      <c r="O191" s="112"/>
      <c r="P191" s="63" t="str">
        <f t="shared" si="7"/>
        <v/>
      </c>
      <c r="Q191" s="30"/>
      <c r="R191" s="88"/>
      <c r="AE191" s="113" t="str">
        <f t="shared" si="6"/>
        <v/>
      </c>
      <c r="AF191" s="113"/>
      <c r="AG191" s="113"/>
      <c r="AH191" s="113"/>
      <c r="AI191" s="113"/>
      <c r="AJ191" s="113"/>
    </row>
    <row r="192" spans="1:36" ht="15.75" customHeight="1">
      <c r="A192" s="64">
        <v>178</v>
      </c>
      <c r="B192" s="65"/>
      <c r="C192" s="80"/>
      <c r="D192" s="66"/>
      <c r="E192" s="67"/>
      <c r="F192" s="80"/>
      <c r="G192" s="62"/>
      <c r="H192" s="62"/>
      <c r="I192" s="62"/>
      <c r="J192" s="62"/>
      <c r="K192" s="62"/>
      <c r="L192" s="62"/>
      <c r="M192" s="111"/>
      <c r="N192" s="111"/>
      <c r="O192" s="112"/>
      <c r="P192" s="63" t="str">
        <f t="shared" si="7"/>
        <v/>
      </c>
      <c r="Q192" s="30"/>
      <c r="R192" s="88"/>
      <c r="AE192" s="113" t="str">
        <f t="shared" si="6"/>
        <v/>
      </c>
      <c r="AF192" s="113"/>
      <c r="AG192" s="113"/>
      <c r="AH192" s="113"/>
      <c r="AI192" s="113"/>
      <c r="AJ192" s="113"/>
    </row>
    <row r="193" spans="1:36" ht="15.75" customHeight="1">
      <c r="A193" s="64">
        <v>179</v>
      </c>
      <c r="B193" s="65"/>
      <c r="C193" s="80"/>
      <c r="D193" s="66"/>
      <c r="E193" s="67"/>
      <c r="F193" s="80"/>
      <c r="G193" s="62"/>
      <c r="H193" s="62"/>
      <c r="I193" s="62"/>
      <c r="J193" s="62"/>
      <c r="K193" s="62"/>
      <c r="L193" s="62"/>
      <c r="M193" s="111"/>
      <c r="N193" s="111"/>
      <c r="O193" s="112"/>
      <c r="P193" s="63" t="str">
        <f t="shared" si="7"/>
        <v/>
      </c>
      <c r="Q193" s="30"/>
      <c r="R193" s="88"/>
      <c r="AE193" s="113" t="str">
        <f t="shared" si="6"/>
        <v/>
      </c>
      <c r="AF193" s="113"/>
      <c r="AG193" s="113"/>
      <c r="AH193" s="113"/>
      <c r="AI193" s="113"/>
      <c r="AJ193" s="113"/>
    </row>
    <row r="194" spans="1:36" ht="15.75" customHeight="1">
      <c r="A194" s="64">
        <v>180</v>
      </c>
      <c r="B194" s="65"/>
      <c r="C194" s="80"/>
      <c r="D194" s="66"/>
      <c r="E194" s="67"/>
      <c r="F194" s="80"/>
      <c r="G194" s="62"/>
      <c r="H194" s="62"/>
      <c r="I194" s="62"/>
      <c r="J194" s="62"/>
      <c r="K194" s="62"/>
      <c r="L194" s="62"/>
      <c r="M194" s="111"/>
      <c r="N194" s="111"/>
      <c r="O194" s="112"/>
      <c r="P194" s="63" t="str">
        <f t="shared" si="7"/>
        <v/>
      </c>
      <c r="Q194" s="30"/>
      <c r="R194" s="88"/>
      <c r="AE194" s="113" t="str">
        <f t="shared" si="6"/>
        <v/>
      </c>
      <c r="AF194" s="113"/>
      <c r="AG194" s="113"/>
      <c r="AH194" s="113"/>
      <c r="AI194" s="113"/>
      <c r="AJ194" s="113"/>
    </row>
    <row r="195" spans="1:36" ht="15.75" customHeight="1">
      <c r="A195" s="64">
        <v>181</v>
      </c>
      <c r="B195" s="65"/>
      <c r="C195" s="80"/>
      <c r="D195" s="66"/>
      <c r="E195" s="67"/>
      <c r="F195" s="80"/>
      <c r="G195" s="62"/>
      <c r="H195" s="62"/>
      <c r="I195" s="62"/>
      <c r="J195" s="62"/>
      <c r="K195" s="62"/>
      <c r="L195" s="62"/>
      <c r="M195" s="111"/>
      <c r="N195" s="111"/>
      <c r="O195" s="112"/>
      <c r="P195" s="63" t="str">
        <f t="shared" si="7"/>
        <v/>
      </c>
      <c r="Q195" s="30"/>
      <c r="R195" s="88"/>
      <c r="AE195" s="113" t="str">
        <f t="shared" si="6"/>
        <v/>
      </c>
      <c r="AF195" s="113"/>
      <c r="AG195" s="113"/>
      <c r="AH195" s="113"/>
      <c r="AI195" s="113"/>
      <c r="AJ195" s="113"/>
    </row>
    <row r="196" spans="1:36" ht="15.75" customHeight="1">
      <c r="A196" s="64">
        <v>182</v>
      </c>
      <c r="B196" s="65"/>
      <c r="C196" s="80"/>
      <c r="D196" s="66"/>
      <c r="E196" s="67"/>
      <c r="F196" s="80"/>
      <c r="G196" s="62"/>
      <c r="H196" s="62"/>
      <c r="I196" s="62"/>
      <c r="J196" s="62"/>
      <c r="K196" s="62"/>
      <c r="L196" s="62"/>
      <c r="M196" s="111"/>
      <c r="N196" s="111"/>
      <c r="O196" s="112"/>
      <c r="P196" s="63" t="str">
        <f t="shared" si="7"/>
        <v/>
      </c>
      <c r="Q196" s="30"/>
      <c r="R196" s="88"/>
      <c r="AE196" s="113" t="str">
        <f t="shared" si="6"/>
        <v/>
      </c>
      <c r="AF196" s="113"/>
      <c r="AG196" s="113"/>
      <c r="AH196" s="113"/>
      <c r="AI196" s="113"/>
      <c r="AJ196" s="113"/>
    </row>
    <row r="197" spans="1:36" ht="15.75" customHeight="1">
      <c r="A197" s="64">
        <v>183</v>
      </c>
      <c r="B197" s="65"/>
      <c r="C197" s="80"/>
      <c r="D197" s="66"/>
      <c r="E197" s="67"/>
      <c r="F197" s="80"/>
      <c r="G197" s="62"/>
      <c r="H197" s="62"/>
      <c r="I197" s="62"/>
      <c r="J197" s="62"/>
      <c r="K197" s="62"/>
      <c r="L197" s="62"/>
      <c r="M197" s="111"/>
      <c r="N197" s="111"/>
      <c r="O197" s="112"/>
      <c r="P197" s="63" t="str">
        <f t="shared" si="7"/>
        <v/>
      </c>
      <c r="Q197" s="30"/>
      <c r="R197" s="88"/>
      <c r="AE197" s="113" t="str">
        <f t="shared" si="6"/>
        <v/>
      </c>
      <c r="AF197" s="113"/>
      <c r="AG197" s="113"/>
      <c r="AH197" s="113"/>
      <c r="AI197" s="113"/>
      <c r="AJ197" s="113"/>
    </row>
    <row r="198" spans="1:36" ht="15.75" customHeight="1">
      <c r="A198" s="64">
        <v>184</v>
      </c>
      <c r="B198" s="65"/>
      <c r="C198" s="80"/>
      <c r="D198" s="66"/>
      <c r="E198" s="67"/>
      <c r="F198" s="80"/>
      <c r="G198" s="62"/>
      <c r="H198" s="62"/>
      <c r="I198" s="62"/>
      <c r="J198" s="62"/>
      <c r="K198" s="62"/>
      <c r="L198" s="62"/>
      <c r="M198" s="111"/>
      <c r="N198" s="111"/>
      <c r="O198" s="112"/>
      <c r="P198" s="63" t="str">
        <f t="shared" si="7"/>
        <v/>
      </c>
      <c r="Q198" s="30"/>
      <c r="R198" s="88"/>
      <c r="AE198" s="113" t="str">
        <f t="shared" si="6"/>
        <v/>
      </c>
      <c r="AF198" s="113"/>
      <c r="AG198" s="113"/>
      <c r="AH198" s="113"/>
      <c r="AI198" s="113"/>
      <c r="AJ198" s="113"/>
    </row>
    <row r="199" spans="1:36" ht="15.75" customHeight="1">
      <c r="A199" s="64">
        <v>185</v>
      </c>
      <c r="B199" s="65"/>
      <c r="C199" s="80"/>
      <c r="D199" s="66"/>
      <c r="E199" s="67"/>
      <c r="F199" s="80"/>
      <c r="G199" s="62"/>
      <c r="H199" s="62"/>
      <c r="I199" s="62"/>
      <c r="J199" s="62"/>
      <c r="K199" s="62"/>
      <c r="L199" s="62"/>
      <c r="M199" s="111"/>
      <c r="N199" s="111"/>
      <c r="O199" s="112"/>
      <c r="P199" s="63" t="str">
        <f t="shared" si="7"/>
        <v/>
      </c>
      <c r="Q199" s="30"/>
      <c r="R199" s="88"/>
      <c r="AE199" s="113" t="str">
        <f t="shared" si="6"/>
        <v/>
      </c>
      <c r="AF199" s="113"/>
      <c r="AG199" s="113"/>
      <c r="AH199" s="113"/>
      <c r="AI199" s="113"/>
      <c r="AJ199" s="113"/>
    </row>
    <row r="200" spans="1:36" ht="15.75" customHeight="1">
      <c r="A200" s="64">
        <v>186</v>
      </c>
      <c r="B200" s="65"/>
      <c r="C200" s="80"/>
      <c r="D200" s="66"/>
      <c r="E200" s="67"/>
      <c r="F200" s="80"/>
      <c r="G200" s="62"/>
      <c r="H200" s="62"/>
      <c r="I200" s="62"/>
      <c r="J200" s="62"/>
      <c r="K200" s="62"/>
      <c r="L200" s="62"/>
      <c r="M200" s="111"/>
      <c r="N200" s="111"/>
      <c r="O200" s="112"/>
      <c r="P200" s="63" t="str">
        <f t="shared" si="7"/>
        <v/>
      </c>
      <c r="Q200" s="30"/>
      <c r="R200" s="88"/>
      <c r="AE200" s="113" t="str">
        <f t="shared" si="6"/>
        <v/>
      </c>
      <c r="AF200" s="113"/>
      <c r="AG200" s="113"/>
      <c r="AH200" s="113"/>
      <c r="AI200" s="113"/>
      <c r="AJ200" s="113"/>
    </row>
    <row r="201" spans="1:36" ht="15.75" customHeight="1">
      <c r="A201" s="64">
        <v>187</v>
      </c>
      <c r="B201" s="65"/>
      <c r="C201" s="80"/>
      <c r="D201" s="66"/>
      <c r="E201" s="67"/>
      <c r="F201" s="80"/>
      <c r="G201" s="62"/>
      <c r="H201" s="62"/>
      <c r="I201" s="62"/>
      <c r="J201" s="62"/>
      <c r="K201" s="62"/>
      <c r="L201" s="62"/>
      <c r="M201" s="111"/>
      <c r="N201" s="111"/>
      <c r="O201" s="112"/>
      <c r="P201" s="63" t="str">
        <f t="shared" si="7"/>
        <v/>
      </c>
      <c r="Q201" s="30"/>
      <c r="R201" s="88"/>
      <c r="AE201" s="113" t="str">
        <f t="shared" si="6"/>
        <v/>
      </c>
      <c r="AF201" s="113"/>
      <c r="AG201" s="113"/>
      <c r="AH201" s="113"/>
      <c r="AI201" s="113"/>
      <c r="AJ201" s="113"/>
    </row>
    <row r="202" spans="1:36" ht="15.75" customHeight="1">
      <c r="A202" s="64">
        <v>188</v>
      </c>
      <c r="B202" s="65"/>
      <c r="C202" s="80"/>
      <c r="D202" s="66"/>
      <c r="E202" s="67"/>
      <c r="F202" s="80"/>
      <c r="G202" s="62"/>
      <c r="H202" s="62"/>
      <c r="I202" s="62"/>
      <c r="J202" s="62"/>
      <c r="K202" s="62"/>
      <c r="L202" s="62"/>
      <c r="M202" s="111"/>
      <c r="N202" s="111"/>
      <c r="O202" s="112"/>
      <c r="P202" s="63" t="str">
        <f t="shared" si="7"/>
        <v/>
      </c>
      <c r="Q202" s="30"/>
      <c r="R202" s="88"/>
      <c r="AE202" s="113" t="str">
        <f t="shared" si="6"/>
        <v/>
      </c>
      <c r="AF202" s="113"/>
      <c r="AG202" s="113"/>
      <c r="AH202" s="113"/>
      <c r="AI202" s="113"/>
      <c r="AJ202" s="113"/>
    </row>
    <row r="203" spans="1:36" ht="15.75" customHeight="1">
      <c r="A203" s="64">
        <v>189</v>
      </c>
      <c r="B203" s="65"/>
      <c r="C203" s="80"/>
      <c r="D203" s="66"/>
      <c r="E203" s="67"/>
      <c r="F203" s="80"/>
      <c r="G203" s="62"/>
      <c r="H203" s="62"/>
      <c r="I203" s="62"/>
      <c r="J203" s="62"/>
      <c r="K203" s="62"/>
      <c r="L203" s="62"/>
      <c r="M203" s="111"/>
      <c r="N203" s="111"/>
      <c r="O203" s="112"/>
      <c r="P203" s="63" t="str">
        <f t="shared" si="7"/>
        <v/>
      </c>
      <c r="Q203" s="30"/>
      <c r="R203" s="88"/>
      <c r="AE203" s="113" t="str">
        <f t="shared" si="6"/>
        <v/>
      </c>
      <c r="AF203" s="113"/>
      <c r="AG203" s="113"/>
      <c r="AH203" s="113"/>
      <c r="AI203" s="113"/>
      <c r="AJ203" s="113"/>
    </row>
    <row r="204" spans="1:36" ht="15.75" customHeight="1" thickBot="1">
      <c r="A204" s="68">
        <v>190</v>
      </c>
      <c r="B204" s="69"/>
      <c r="C204" s="81"/>
      <c r="D204" s="70"/>
      <c r="E204" s="71"/>
      <c r="F204" s="81"/>
      <c r="G204" s="62"/>
      <c r="H204" s="62"/>
      <c r="I204" s="62"/>
      <c r="J204" s="62"/>
      <c r="K204" s="62"/>
      <c r="L204" s="62"/>
      <c r="M204" s="109"/>
      <c r="N204" s="109"/>
      <c r="O204" s="110"/>
      <c r="P204" s="72" t="str">
        <f t="shared" si="7"/>
        <v/>
      </c>
      <c r="Q204" s="30"/>
      <c r="R204" s="88"/>
      <c r="AE204" s="113" t="str">
        <f t="shared" ref="AE204:AE267" si="8">C207&amp;D207&amp;F207</f>
        <v/>
      </c>
      <c r="AF204" s="113"/>
      <c r="AG204" s="113"/>
      <c r="AH204" s="113"/>
      <c r="AI204" s="113"/>
      <c r="AJ204" s="113"/>
    </row>
    <row r="205" spans="1:36" ht="15.75" customHeight="1">
      <c r="A205" s="73">
        <v>191</v>
      </c>
      <c r="B205" s="74"/>
      <c r="C205" s="77"/>
      <c r="D205" s="75"/>
      <c r="E205" s="76"/>
      <c r="F205" s="77"/>
      <c r="G205" s="62"/>
      <c r="H205" s="62"/>
      <c r="I205" s="62"/>
      <c r="J205" s="62"/>
      <c r="K205" s="62"/>
      <c r="L205" s="62"/>
      <c r="M205" s="114"/>
      <c r="N205" s="114"/>
      <c r="O205" s="115"/>
      <c r="P205" s="78" t="str">
        <f t="shared" si="7"/>
        <v/>
      </c>
      <c r="Q205" s="30"/>
      <c r="R205" s="88"/>
      <c r="AE205" s="113" t="str">
        <f t="shared" si="8"/>
        <v/>
      </c>
      <c r="AF205" s="113"/>
      <c r="AG205" s="113"/>
      <c r="AH205" s="113"/>
      <c r="AI205" s="113"/>
      <c r="AJ205" s="113"/>
    </row>
    <row r="206" spans="1:36" ht="15.75" customHeight="1">
      <c r="A206" s="64">
        <v>192</v>
      </c>
      <c r="B206" s="65"/>
      <c r="C206" s="80"/>
      <c r="D206" s="66"/>
      <c r="E206" s="67"/>
      <c r="F206" s="80"/>
      <c r="G206" s="62"/>
      <c r="H206" s="62"/>
      <c r="I206" s="62"/>
      <c r="J206" s="62"/>
      <c r="K206" s="62"/>
      <c r="L206" s="62"/>
      <c r="M206" s="111"/>
      <c r="N206" s="111"/>
      <c r="O206" s="112"/>
      <c r="P206" s="63" t="str">
        <f t="shared" si="7"/>
        <v/>
      </c>
      <c r="Q206" s="30"/>
      <c r="R206" s="88"/>
      <c r="AE206" s="113" t="str">
        <f t="shared" si="8"/>
        <v/>
      </c>
      <c r="AF206" s="113"/>
      <c r="AG206" s="113"/>
      <c r="AH206" s="113"/>
      <c r="AI206" s="113"/>
      <c r="AJ206" s="113"/>
    </row>
    <row r="207" spans="1:36" ht="15.75" customHeight="1">
      <c r="A207" s="64">
        <v>193</v>
      </c>
      <c r="B207" s="65"/>
      <c r="C207" s="80"/>
      <c r="D207" s="66"/>
      <c r="E207" s="67"/>
      <c r="F207" s="80"/>
      <c r="G207" s="62"/>
      <c r="H207" s="62"/>
      <c r="I207" s="62"/>
      <c r="J207" s="62"/>
      <c r="K207" s="62"/>
      <c r="L207" s="62"/>
      <c r="M207" s="111"/>
      <c r="N207" s="111"/>
      <c r="O207" s="112"/>
      <c r="P207" s="63" t="str">
        <f t="shared" ref="P207:P270" si="9">IFERROR(VLOOKUP(AE204,$R$15:$AC$66,2,FALSE),"")</f>
        <v/>
      </c>
      <c r="Q207" s="30"/>
      <c r="R207" s="88"/>
      <c r="AE207" s="113" t="str">
        <f t="shared" si="8"/>
        <v/>
      </c>
      <c r="AF207" s="113"/>
      <c r="AG207" s="113"/>
      <c r="AH207" s="113"/>
      <c r="AI207" s="113"/>
      <c r="AJ207" s="113"/>
    </row>
    <row r="208" spans="1:36" ht="15.75" customHeight="1">
      <c r="A208" s="64">
        <v>194</v>
      </c>
      <c r="B208" s="65"/>
      <c r="C208" s="80"/>
      <c r="D208" s="66"/>
      <c r="E208" s="67"/>
      <c r="F208" s="80"/>
      <c r="G208" s="62"/>
      <c r="H208" s="62"/>
      <c r="I208" s="62"/>
      <c r="J208" s="62"/>
      <c r="K208" s="62"/>
      <c r="L208" s="62"/>
      <c r="M208" s="111"/>
      <c r="N208" s="111"/>
      <c r="O208" s="112"/>
      <c r="P208" s="63" t="str">
        <f t="shared" si="9"/>
        <v/>
      </c>
      <c r="Q208" s="30"/>
      <c r="R208" s="88"/>
      <c r="AE208" s="113" t="str">
        <f t="shared" si="8"/>
        <v/>
      </c>
      <c r="AF208" s="113"/>
      <c r="AG208" s="113"/>
      <c r="AH208" s="113"/>
      <c r="AI208" s="113"/>
      <c r="AJ208" s="113"/>
    </row>
    <row r="209" spans="1:36" ht="15.75" customHeight="1">
      <c r="A209" s="64">
        <v>195</v>
      </c>
      <c r="B209" s="65"/>
      <c r="C209" s="80"/>
      <c r="D209" s="66"/>
      <c r="E209" s="67"/>
      <c r="F209" s="80"/>
      <c r="G209" s="62"/>
      <c r="H209" s="62"/>
      <c r="I209" s="62"/>
      <c r="J209" s="62"/>
      <c r="K209" s="62"/>
      <c r="L209" s="62"/>
      <c r="M209" s="111"/>
      <c r="N209" s="111"/>
      <c r="O209" s="112"/>
      <c r="P209" s="63" t="str">
        <f t="shared" si="9"/>
        <v/>
      </c>
      <c r="Q209" s="30"/>
      <c r="R209" s="88"/>
      <c r="AE209" s="113" t="str">
        <f t="shared" si="8"/>
        <v/>
      </c>
      <c r="AF209" s="113"/>
      <c r="AG209" s="113"/>
      <c r="AH209" s="113"/>
      <c r="AI209" s="113"/>
      <c r="AJ209" s="113"/>
    </row>
    <row r="210" spans="1:36" ht="15.75" customHeight="1">
      <c r="A210" s="64">
        <v>196</v>
      </c>
      <c r="B210" s="65"/>
      <c r="C210" s="80"/>
      <c r="D210" s="66"/>
      <c r="E210" s="67"/>
      <c r="F210" s="80"/>
      <c r="G210" s="62"/>
      <c r="H210" s="62"/>
      <c r="I210" s="62"/>
      <c r="J210" s="62"/>
      <c r="K210" s="62"/>
      <c r="L210" s="62"/>
      <c r="M210" s="111"/>
      <c r="N210" s="111"/>
      <c r="O210" s="112"/>
      <c r="P210" s="63" t="str">
        <f t="shared" si="9"/>
        <v/>
      </c>
      <c r="Q210" s="30"/>
      <c r="R210" s="88"/>
      <c r="AE210" s="113" t="str">
        <f t="shared" si="8"/>
        <v/>
      </c>
      <c r="AF210" s="113"/>
      <c r="AG210" s="113"/>
      <c r="AH210" s="113"/>
      <c r="AI210" s="113"/>
      <c r="AJ210" s="113"/>
    </row>
    <row r="211" spans="1:36" ht="15.75" customHeight="1">
      <c r="A211" s="64">
        <v>197</v>
      </c>
      <c r="B211" s="65"/>
      <c r="C211" s="80"/>
      <c r="D211" s="66"/>
      <c r="E211" s="67"/>
      <c r="F211" s="80"/>
      <c r="G211" s="62"/>
      <c r="H211" s="62"/>
      <c r="I211" s="62"/>
      <c r="J211" s="62"/>
      <c r="K211" s="62"/>
      <c r="L211" s="62"/>
      <c r="M211" s="111"/>
      <c r="N211" s="111"/>
      <c r="O211" s="112"/>
      <c r="P211" s="63" t="str">
        <f t="shared" si="9"/>
        <v/>
      </c>
      <c r="Q211" s="30"/>
      <c r="R211" s="88"/>
      <c r="AE211" s="113" t="str">
        <f t="shared" si="8"/>
        <v/>
      </c>
      <c r="AF211" s="113"/>
      <c r="AG211" s="113"/>
      <c r="AH211" s="113"/>
      <c r="AI211" s="113"/>
      <c r="AJ211" s="113"/>
    </row>
    <row r="212" spans="1:36" ht="15.75" customHeight="1">
      <c r="A212" s="64">
        <v>198</v>
      </c>
      <c r="B212" s="65"/>
      <c r="C212" s="80"/>
      <c r="D212" s="66"/>
      <c r="E212" s="67"/>
      <c r="F212" s="80"/>
      <c r="G212" s="62"/>
      <c r="H212" s="62"/>
      <c r="I212" s="62"/>
      <c r="J212" s="62"/>
      <c r="K212" s="62"/>
      <c r="L212" s="62"/>
      <c r="M212" s="111"/>
      <c r="N212" s="111"/>
      <c r="O212" s="112"/>
      <c r="P212" s="63" t="str">
        <f t="shared" si="9"/>
        <v/>
      </c>
      <c r="Q212" s="30"/>
      <c r="R212" s="88"/>
      <c r="AE212" s="113" t="str">
        <f t="shared" si="8"/>
        <v/>
      </c>
      <c r="AF212" s="113"/>
      <c r="AG212" s="113"/>
      <c r="AH212" s="113"/>
      <c r="AI212" s="113"/>
      <c r="AJ212" s="113"/>
    </row>
    <row r="213" spans="1:36" ht="15.75" customHeight="1">
      <c r="A213" s="64">
        <v>199</v>
      </c>
      <c r="B213" s="65"/>
      <c r="C213" s="80"/>
      <c r="D213" s="66"/>
      <c r="E213" s="67"/>
      <c r="F213" s="80"/>
      <c r="G213" s="62"/>
      <c r="H213" s="62"/>
      <c r="I213" s="62"/>
      <c r="J213" s="62"/>
      <c r="K213" s="62"/>
      <c r="L213" s="62"/>
      <c r="M213" s="111"/>
      <c r="N213" s="111"/>
      <c r="O213" s="112"/>
      <c r="P213" s="63" t="str">
        <f t="shared" si="9"/>
        <v/>
      </c>
      <c r="Q213" s="30"/>
      <c r="R213" s="88"/>
      <c r="AE213" s="113" t="str">
        <f t="shared" si="8"/>
        <v/>
      </c>
      <c r="AF213" s="113"/>
      <c r="AG213" s="113"/>
      <c r="AH213" s="113"/>
      <c r="AI213" s="113"/>
      <c r="AJ213" s="113"/>
    </row>
    <row r="214" spans="1:36" ht="15.75" customHeight="1">
      <c r="A214" s="64">
        <v>200</v>
      </c>
      <c r="B214" s="65"/>
      <c r="C214" s="80"/>
      <c r="D214" s="66"/>
      <c r="E214" s="67"/>
      <c r="F214" s="80"/>
      <c r="G214" s="62"/>
      <c r="H214" s="62"/>
      <c r="I214" s="62"/>
      <c r="J214" s="62"/>
      <c r="K214" s="62"/>
      <c r="L214" s="62"/>
      <c r="M214" s="111"/>
      <c r="N214" s="111"/>
      <c r="O214" s="112"/>
      <c r="P214" s="63" t="str">
        <f t="shared" si="9"/>
        <v/>
      </c>
      <c r="Q214" s="30"/>
      <c r="R214" s="88"/>
      <c r="AE214" s="113" t="str">
        <f t="shared" si="8"/>
        <v/>
      </c>
      <c r="AF214" s="113"/>
      <c r="AG214" s="113"/>
      <c r="AH214" s="113"/>
      <c r="AI214" s="113"/>
      <c r="AJ214" s="113"/>
    </row>
    <row r="215" spans="1:36" ht="15.75" customHeight="1">
      <c r="A215" s="59">
        <v>201</v>
      </c>
      <c r="B215" s="65"/>
      <c r="C215" s="79"/>
      <c r="D215" s="60"/>
      <c r="E215" s="61"/>
      <c r="F215" s="79"/>
      <c r="G215" s="62"/>
      <c r="H215" s="62"/>
      <c r="I215" s="62"/>
      <c r="J215" s="62"/>
      <c r="K215" s="62"/>
      <c r="L215" s="62"/>
      <c r="M215" s="111"/>
      <c r="N215" s="111"/>
      <c r="O215" s="112"/>
      <c r="P215" s="63" t="str">
        <f t="shared" si="9"/>
        <v/>
      </c>
      <c r="Q215" s="30"/>
      <c r="R215" s="88"/>
      <c r="AE215" s="113" t="str">
        <f t="shared" si="8"/>
        <v/>
      </c>
      <c r="AF215" s="113"/>
      <c r="AG215" s="113"/>
      <c r="AH215" s="113"/>
      <c r="AI215" s="113"/>
      <c r="AJ215" s="113"/>
    </row>
    <row r="216" spans="1:36" ht="15.75" customHeight="1">
      <c r="A216" s="64">
        <v>202</v>
      </c>
      <c r="B216" s="65"/>
      <c r="C216" s="80"/>
      <c r="D216" s="66"/>
      <c r="E216" s="67"/>
      <c r="F216" s="80"/>
      <c r="G216" s="62"/>
      <c r="H216" s="62"/>
      <c r="I216" s="62"/>
      <c r="J216" s="62"/>
      <c r="K216" s="62"/>
      <c r="L216" s="62"/>
      <c r="M216" s="111"/>
      <c r="N216" s="111"/>
      <c r="O216" s="112"/>
      <c r="P216" s="63" t="str">
        <f t="shared" si="9"/>
        <v/>
      </c>
      <c r="Q216" s="30"/>
      <c r="R216" s="88"/>
      <c r="AE216" s="113" t="str">
        <f t="shared" si="8"/>
        <v/>
      </c>
      <c r="AF216" s="113"/>
      <c r="AG216" s="113"/>
      <c r="AH216" s="113"/>
      <c r="AI216" s="113"/>
      <c r="AJ216" s="113"/>
    </row>
    <row r="217" spans="1:36" ht="15.75" customHeight="1">
      <c r="A217" s="64">
        <v>203</v>
      </c>
      <c r="B217" s="65"/>
      <c r="C217" s="80"/>
      <c r="D217" s="66"/>
      <c r="E217" s="67"/>
      <c r="F217" s="80"/>
      <c r="G217" s="62"/>
      <c r="H217" s="62"/>
      <c r="I217" s="62"/>
      <c r="J217" s="62"/>
      <c r="K217" s="62"/>
      <c r="L217" s="62"/>
      <c r="M217" s="111"/>
      <c r="N217" s="111"/>
      <c r="O217" s="112"/>
      <c r="P217" s="63" t="str">
        <f t="shared" si="9"/>
        <v/>
      </c>
      <c r="Q217" s="30"/>
      <c r="R217" s="88"/>
      <c r="AE217" s="113" t="str">
        <f t="shared" si="8"/>
        <v/>
      </c>
      <c r="AF217" s="113"/>
      <c r="AG217" s="113"/>
      <c r="AH217" s="113"/>
      <c r="AI217" s="113"/>
      <c r="AJ217" s="113"/>
    </row>
    <row r="218" spans="1:36" ht="15.75" customHeight="1">
      <c r="A218" s="64">
        <v>204</v>
      </c>
      <c r="B218" s="65"/>
      <c r="C218" s="80"/>
      <c r="D218" s="66"/>
      <c r="E218" s="67"/>
      <c r="F218" s="80"/>
      <c r="G218" s="62"/>
      <c r="H218" s="62"/>
      <c r="I218" s="62"/>
      <c r="J218" s="62"/>
      <c r="K218" s="62"/>
      <c r="L218" s="62"/>
      <c r="M218" s="111"/>
      <c r="N218" s="111"/>
      <c r="O218" s="112"/>
      <c r="P218" s="63" t="str">
        <f t="shared" si="9"/>
        <v/>
      </c>
      <c r="Q218" s="30"/>
      <c r="R218" s="88"/>
      <c r="AE218" s="113" t="str">
        <f t="shared" si="8"/>
        <v/>
      </c>
      <c r="AF218" s="113"/>
      <c r="AG218" s="113"/>
      <c r="AH218" s="113"/>
      <c r="AI218" s="113"/>
      <c r="AJ218" s="113"/>
    </row>
    <row r="219" spans="1:36" ht="15.75" customHeight="1">
      <c r="A219" s="64">
        <v>205</v>
      </c>
      <c r="B219" s="65"/>
      <c r="C219" s="80"/>
      <c r="D219" s="66"/>
      <c r="E219" s="67"/>
      <c r="F219" s="80"/>
      <c r="G219" s="62"/>
      <c r="H219" s="62"/>
      <c r="I219" s="62"/>
      <c r="J219" s="62"/>
      <c r="K219" s="62"/>
      <c r="L219" s="62"/>
      <c r="M219" s="111"/>
      <c r="N219" s="111"/>
      <c r="O219" s="112"/>
      <c r="P219" s="63" t="str">
        <f t="shared" si="9"/>
        <v/>
      </c>
      <c r="Q219" s="30"/>
      <c r="R219" s="88"/>
      <c r="AE219" s="113" t="str">
        <f t="shared" si="8"/>
        <v/>
      </c>
      <c r="AF219" s="113"/>
      <c r="AG219" s="113"/>
      <c r="AH219" s="113"/>
      <c r="AI219" s="113"/>
      <c r="AJ219" s="113"/>
    </row>
    <row r="220" spans="1:36" ht="15.75" customHeight="1">
      <c r="A220" s="64">
        <v>206</v>
      </c>
      <c r="B220" s="65"/>
      <c r="C220" s="80"/>
      <c r="D220" s="66"/>
      <c r="E220" s="67"/>
      <c r="F220" s="80"/>
      <c r="G220" s="62"/>
      <c r="H220" s="62"/>
      <c r="I220" s="62"/>
      <c r="J220" s="62"/>
      <c r="K220" s="62"/>
      <c r="L220" s="62"/>
      <c r="M220" s="111"/>
      <c r="N220" s="111"/>
      <c r="O220" s="112"/>
      <c r="P220" s="63" t="str">
        <f t="shared" si="9"/>
        <v/>
      </c>
      <c r="Q220" s="30"/>
      <c r="R220" s="88"/>
      <c r="AE220" s="113" t="str">
        <f t="shared" si="8"/>
        <v/>
      </c>
      <c r="AF220" s="113"/>
      <c r="AG220" s="113"/>
      <c r="AH220" s="113"/>
      <c r="AI220" s="113"/>
      <c r="AJ220" s="113"/>
    </row>
    <row r="221" spans="1:36" ht="15.75" customHeight="1">
      <c r="A221" s="64">
        <v>207</v>
      </c>
      <c r="B221" s="65"/>
      <c r="C221" s="80"/>
      <c r="D221" s="66"/>
      <c r="E221" s="67"/>
      <c r="F221" s="80"/>
      <c r="G221" s="62"/>
      <c r="H221" s="62"/>
      <c r="I221" s="62"/>
      <c r="J221" s="62"/>
      <c r="K221" s="62"/>
      <c r="L221" s="62"/>
      <c r="M221" s="111"/>
      <c r="N221" s="111"/>
      <c r="O221" s="112"/>
      <c r="P221" s="63" t="str">
        <f t="shared" si="9"/>
        <v/>
      </c>
      <c r="Q221" s="30"/>
      <c r="R221" s="88"/>
      <c r="AE221" s="113" t="str">
        <f t="shared" si="8"/>
        <v/>
      </c>
      <c r="AF221" s="113"/>
      <c r="AG221" s="113"/>
      <c r="AH221" s="113"/>
      <c r="AI221" s="113"/>
      <c r="AJ221" s="113"/>
    </row>
    <row r="222" spans="1:36" ht="15.75" customHeight="1">
      <c r="A222" s="64">
        <v>208</v>
      </c>
      <c r="B222" s="65"/>
      <c r="C222" s="80"/>
      <c r="D222" s="66"/>
      <c r="E222" s="67"/>
      <c r="F222" s="80"/>
      <c r="G222" s="62"/>
      <c r="H222" s="62"/>
      <c r="I222" s="62"/>
      <c r="J222" s="62"/>
      <c r="K222" s="62"/>
      <c r="L222" s="62"/>
      <c r="M222" s="111"/>
      <c r="N222" s="111"/>
      <c r="O222" s="112"/>
      <c r="P222" s="63" t="str">
        <f t="shared" si="9"/>
        <v/>
      </c>
      <c r="Q222" s="30"/>
      <c r="R222" s="88"/>
      <c r="AE222" s="113" t="str">
        <f t="shared" si="8"/>
        <v/>
      </c>
      <c r="AF222" s="113"/>
      <c r="AG222" s="113"/>
      <c r="AH222" s="113"/>
      <c r="AI222" s="113"/>
      <c r="AJ222" s="113"/>
    </row>
    <row r="223" spans="1:36" ht="15.75" customHeight="1">
      <c r="A223" s="64">
        <v>209</v>
      </c>
      <c r="B223" s="65"/>
      <c r="C223" s="80"/>
      <c r="D223" s="66"/>
      <c r="E223" s="67"/>
      <c r="F223" s="80"/>
      <c r="G223" s="62"/>
      <c r="H223" s="62"/>
      <c r="I223" s="62"/>
      <c r="J223" s="62"/>
      <c r="K223" s="62"/>
      <c r="L223" s="62"/>
      <c r="M223" s="111"/>
      <c r="N223" s="111"/>
      <c r="O223" s="112"/>
      <c r="P223" s="63" t="str">
        <f t="shared" si="9"/>
        <v/>
      </c>
      <c r="Q223" s="30"/>
      <c r="R223" s="88"/>
      <c r="AE223" s="113" t="str">
        <f t="shared" si="8"/>
        <v/>
      </c>
      <c r="AF223" s="113"/>
      <c r="AG223" s="113"/>
      <c r="AH223" s="113"/>
      <c r="AI223" s="113"/>
      <c r="AJ223" s="113"/>
    </row>
    <row r="224" spans="1:36" ht="15.75" customHeight="1">
      <c r="A224" s="64">
        <v>210</v>
      </c>
      <c r="B224" s="65"/>
      <c r="C224" s="80"/>
      <c r="D224" s="66"/>
      <c r="E224" s="67"/>
      <c r="F224" s="80"/>
      <c r="G224" s="62"/>
      <c r="H224" s="62"/>
      <c r="I224" s="62"/>
      <c r="J224" s="62"/>
      <c r="K224" s="62"/>
      <c r="L224" s="62"/>
      <c r="M224" s="111"/>
      <c r="N224" s="111"/>
      <c r="O224" s="112"/>
      <c r="P224" s="63" t="str">
        <f t="shared" si="9"/>
        <v/>
      </c>
      <c r="Q224" s="30"/>
      <c r="R224" s="88"/>
      <c r="AE224" s="113" t="str">
        <f t="shared" si="8"/>
        <v/>
      </c>
      <c r="AF224" s="113"/>
      <c r="AG224" s="113"/>
      <c r="AH224" s="113"/>
      <c r="AI224" s="113"/>
      <c r="AJ224" s="113"/>
    </row>
    <row r="225" spans="1:36" ht="15.75" customHeight="1">
      <c r="A225" s="64">
        <v>211</v>
      </c>
      <c r="B225" s="65"/>
      <c r="C225" s="80"/>
      <c r="D225" s="66"/>
      <c r="E225" s="67"/>
      <c r="F225" s="80"/>
      <c r="G225" s="62"/>
      <c r="H225" s="62"/>
      <c r="I225" s="62"/>
      <c r="J225" s="62"/>
      <c r="K225" s="62"/>
      <c r="L225" s="62"/>
      <c r="M225" s="111"/>
      <c r="N225" s="111"/>
      <c r="O225" s="112"/>
      <c r="P225" s="63" t="str">
        <f t="shared" si="9"/>
        <v/>
      </c>
      <c r="Q225" s="30"/>
      <c r="R225" s="88"/>
      <c r="AE225" s="113" t="str">
        <f t="shared" si="8"/>
        <v/>
      </c>
      <c r="AF225" s="113"/>
      <c r="AG225" s="113"/>
      <c r="AH225" s="113"/>
      <c r="AI225" s="113"/>
      <c r="AJ225" s="113"/>
    </row>
    <row r="226" spans="1:36" ht="15.75" customHeight="1">
      <c r="A226" s="64">
        <v>212</v>
      </c>
      <c r="B226" s="65"/>
      <c r="C226" s="80"/>
      <c r="D226" s="66"/>
      <c r="E226" s="67"/>
      <c r="F226" s="80"/>
      <c r="G226" s="62"/>
      <c r="H226" s="62"/>
      <c r="I226" s="62"/>
      <c r="J226" s="62"/>
      <c r="K226" s="62"/>
      <c r="L226" s="62"/>
      <c r="M226" s="111"/>
      <c r="N226" s="111"/>
      <c r="O226" s="112"/>
      <c r="P226" s="63" t="str">
        <f t="shared" si="9"/>
        <v/>
      </c>
      <c r="Q226" s="30"/>
      <c r="R226" s="88"/>
      <c r="AE226" s="113" t="str">
        <f t="shared" si="8"/>
        <v/>
      </c>
      <c r="AF226" s="113"/>
      <c r="AG226" s="113"/>
      <c r="AH226" s="113"/>
      <c r="AI226" s="113"/>
      <c r="AJ226" s="113"/>
    </row>
    <row r="227" spans="1:36" ht="15.75" customHeight="1">
      <c r="A227" s="64">
        <v>213</v>
      </c>
      <c r="B227" s="65"/>
      <c r="C227" s="80"/>
      <c r="D227" s="66"/>
      <c r="E227" s="67"/>
      <c r="F227" s="80"/>
      <c r="G227" s="62"/>
      <c r="H227" s="62"/>
      <c r="I227" s="62"/>
      <c r="J227" s="62"/>
      <c r="K227" s="62"/>
      <c r="L227" s="62"/>
      <c r="M227" s="111"/>
      <c r="N227" s="111"/>
      <c r="O227" s="112"/>
      <c r="P227" s="63" t="str">
        <f t="shared" si="9"/>
        <v/>
      </c>
      <c r="Q227" s="30"/>
      <c r="R227" s="88"/>
      <c r="AE227" s="113" t="str">
        <f t="shared" si="8"/>
        <v/>
      </c>
      <c r="AF227" s="113"/>
      <c r="AG227" s="113"/>
      <c r="AH227" s="113"/>
      <c r="AI227" s="113"/>
      <c r="AJ227" s="113"/>
    </row>
    <row r="228" spans="1:36" ht="15.75" customHeight="1">
      <c r="A228" s="64">
        <v>214</v>
      </c>
      <c r="B228" s="65"/>
      <c r="C228" s="80"/>
      <c r="D228" s="66"/>
      <c r="E228" s="67"/>
      <c r="F228" s="80"/>
      <c r="G228" s="62"/>
      <c r="H228" s="62"/>
      <c r="I228" s="62"/>
      <c r="J228" s="62"/>
      <c r="K228" s="62"/>
      <c r="L228" s="62"/>
      <c r="M228" s="111"/>
      <c r="N228" s="111"/>
      <c r="O228" s="112"/>
      <c r="P228" s="63" t="str">
        <f t="shared" si="9"/>
        <v/>
      </c>
      <c r="Q228" s="30"/>
      <c r="R228" s="88"/>
      <c r="AE228" s="113" t="str">
        <f t="shared" si="8"/>
        <v/>
      </c>
      <c r="AF228" s="113"/>
      <c r="AG228" s="113"/>
      <c r="AH228" s="113"/>
      <c r="AI228" s="113"/>
      <c r="AJ228" s="113"/>
    </row>
    <row r="229" spans="1:36" ht="15.75" customHeight="1">
      <c r="A229" s="64">
        <v>215</v>
      </c>
      <c r="B229" s="65"/>
      <c r="C229" s="80"/>
      <c r="D229" s="66"/>
      <c r="E229" s="67"/>
      <c r="F229" s="80"/>
      <c r="G229" s="62"/>
      <c r="H229" s="62"/>
      <c r="I229" s="62"/>
      <c r="J229" s="62"/>
      <c r="K229" s="62"/>
      <c r="L229" s="62"/>
      <c r="M229" s="111"/>
      <c r="N229" s="111"/>
      <c r="O229" s="112"/>
      <c r="P229" s="63" t="str">
        <f t="shared" si="9"/>
        <v/>
      </c>
      <c r="Q229" s="30"/>
      <c r="R229" s="88"/>
      <c r="AE229" s="113" t="str">
        <f t="shared" si="8"/>
        <v/>
      </c>
      <c r="AF229" s="113"/>
      <c r="AG229" s="113"/>
      <c r="AH229" s="113"/>
      <c r="AI229" s="113"/>
      <c r="AJ229" s="113"/>
    </row>
    <row r="230" spans="1:36" ht="15.75" customHeight="1">
      <c r="A230" s="64">
        <v>216</v>
      </c>
      <c r="B230" s="65"/>
      <c r="C230" s="80"/>
      <c r="D230" s="66"/>
      <c r="E230" s="67"/>
      <c r="F230" s="80"/>
      <c r="G230" s="62"/>
      <c r="H230" s="62"/>
      <c r="I230" s="62"/>
      <c r="J230" s="62"/>
      <c r="K230" s="62"/>
      <c r="L230" s="62"/>
      <c r="M230" s="111"/>
      <c r="N230" s="111"/>
      <c r="O230" s="112"/>
      <c r="P230" s="63" t="str">
        <f t="shared" si="9"/>
        <v/>
      </c>
      <c r="Q230" s="30"/>
      <c r="R230" s="88"/>
      <c r="AE230" s="113" t="str">
        <f t="shared" si="8"/>
        <v/>
      </c>
      <c r="AF230" s="113"/>
      <c r="AG230" s="113"/>
      <c r="AH230" s="113"/>
      <c r="AI230" s="113"/>
      <c r="AJ230" s="113"/>
    </row>
    <row r="231" spans="1:36" ht="15.75" customHeight="1">
      <c r="A231" s="64">
        <v>217</v>
      </c>
      <c r="B231" s="65"/>
      <c r="C231" s="80"/>
      <c r="D231" s="66"/>
      <c r="E231" s="67"/>
      <c r="F231" s="80"/>
      <c r="G231" s="62"/>
      <c r="H231" s="62"/>
      <c r="I231" s="62"/>
      <c r="J231" s="62"/>
      <c r="K231" s="62"/>
      <c r="L231" s="62"/>
      <c r="M231" s="111"/>
      <c r="N231" s="111"/>
      <c r="O231" s="112"/>
      <c r="P231" s="63" t="str">
        <f t="shared" si="9"/>
        <v/>
      </c>
      <c r="Q231" s="30"/>
      <c r="R231" s="88"/>
      <c r="AE231" s="113" t="str">
        <f t="shared" si="8"/>
        <v/>
      </c>
      <c r="AF231" s="113"/>
      <c r="AG231" s="113"/>
      <c r="AH231" s="113"/>
      <c r="AI231" s="113"/>
      <c r="AJ231" s="113"/>
    </row>
    <row r="232" spans="1:36" ht="15.75" customHeight="1">
      <c r="A232" s="64">
        <v>218</v>
      </c>
      <c r="B232" s="65"/>
      <c r="C232" s="80"/>
      <c r="D232" s="66"/>
      <c r="E232" s="67"/>
      <c r="F232" s="80"/>
      <c r="G232" s="62"/>
      <c r="H232" s="62"/>
      <c r="I232" s="62"/>
      <c r="J232" s="62"/>
      <c r="K232" s="62"/>
      <c r="L232" s="62"/>
      <c r="M232" s="111"/>
      <c r="N232" s="111"/>
      <c r="O232" s="112"/>
      <c r="P232" s="63" t="str">
        <f t="shared" si="9"/>
        <v/>
      </c>
      <c r="Q232" s="30"/>
      <c r="R232" s="88"/>
      <c r="AE232" s="113" t="str">
        <f t="shared" si="8"/>
        <v/>
      </c>
      <c r="AF232" s="113"/>
      <c r="AG232" s="113"/>
      <c r="AH232" s="113"/>
      <c r="AI232" s="113"/>
      <c r="AJ232" s="113"/>
    </row>
    <row r="233" spans="1:36" ht="15.75" customHeight="1">
      <c r="A233" s="64">
        <v>219</v>
      </c>
      <c r="B233" s="65"/>
      <c r="C233" s="80"/>
      <c r="D233" s="66"/>
      <c r="E233" s="67"/>
      <c r="F233" s="80"/>
      <c r="G233" s="62"/>
      <c r="H233" s="62"/>
      <c r="I233" s="62"/>
      <c r="J233" s="62"/>
      <c r="K233" s="62"/>
      <c r="L233" s="62"/>
      <c r="M233" s="111"/>
      <c r="N233" s="111"/>
      <c r="O233" s="112"/>
      <c r="P233" s="63" t="str">
        <f t="shared" si="9"/>
        <v/>
      </c>
      <c r="Q233" s="30"/>
      <c r="R233" s="88"/>
      <c r="AE233" s="113" t="str">
        <f t="shared" si="8"/>
        <v/>
      </c>
      <c r="AF233" s="113"/>
      <c r="AG233" s="113"/>
      <c r="AH233" s="113"/>
      <c r="AI233" s="113"/>
      <c r="AJ233" s="113"/>
    </row>
    <row r="234" spans="1:36" ht="15.75" customHeight="1">
      <c r="A234" s="64">
        <v>220</v>
      </c>
      <c r="B234" s="65"/>
      <c r="C234" s="80"/>
      <c r="D234" s="66"/>
      <c r="E234" s="67"/>
      <c r="F234" s="80"/>
      <c r="G234" s="62"/>
      <c r="H234" s="62"/>
      <c r="I234" s="62"/>
      <c r="J234" s="62"/>
      <c r="K234" s="62"/>
      <c r="L234" s="62"/>
      <c r="M234" s="111"/>
      <c r="N234" s="111"/>
      <c r="O234" s="112"/>
      <c r="P234" s="63" t="str">
        <f t="shared" si="9"/>
        <v/>
      </c>
      <c r="Q234" s="30"/>
      <c r="R234" s="88"/>
      <c r="AE234" s="113" t="str">
        <f t="shared" si="8"/>
        <v/>
      </c>
      <c r="AF234" s="113"/>
      <c r="AG234" s="113"/>
      <c r="AH234" s="113"/>
      <c r="AI234" s="113"/>
      <c r="AJ234" s="113"/>
    </row>
    <row r="235" spans="1:36" ht="15.75" customHeight="1">
      <c r="A235" s="64">
        <v>221</v>
      </c>
      <c r="B235" s="65"/>
      <c r="C235" s="80"/>
      <c r="D235" s="66"/>
      <c r="E235" s="67"/>
      <c r="F235" s="80"/>
      <c r="G235" s="62"/>
      <c r="H235" s="62"/>
      <c r="I235" s="62"/>
      <c r="J235" s="62"/>
      <c r="K235" s="62"/>
      <c r="L235" s="62"/>
      <c r="M235" s="111"/>
      <c r="N235" s="111"/>
      <c r="O235" s="112"/>
      <c r="P235" s="63" t="str">
        <f t="shared" si="9"/>
        <v/>
      </c>
      <c r="Q235" s="30"/>
      <c r="R235" s="88"/>
      <c r="AE235" s="113" t="str">
        <f t="shared" si="8"/>
        <v/>
      </c>
      <c r="AF235" s="113"/>
      <c r="AG235" s="113"/>
      <c r="AH235" s="113"/>
      <c r="AI235" s="113"/>
      <c r="AJ235" s="113"/>
    </row>
    <row r="236" spans="1:36" ht="15.75" customHeight="1">
      <c r="A236" s="64">
        <v>222</v>
      </c>
      <c r="B236" s="65"/>
      <c r="C236" s="80"/>
      <c r="D236" s="66"/>
      <c r="E236" s="67"/>
      <c r="F236" s="80"/>
      <c r="G236" s="62"/>
      <c r="H236" s="62"/>
      <c r="I236" s="62"/>
      <c r="J236" s="62"/>
      <c r="K236" s="62"/>
      <c r="L236" s="62"/>
      <c r="M236" s="111"/>
      <c r="N236" s="111"/>
      <c r="O236" s="112"/>
      <c r="P236" s="63" t="str">
        <f t="shared" si="9"/>
        <v/>
      </c>
      <c r="Q236" s="30"/>
      <c r="R236" s="88"/>
      <c r="AE236" s="113" t="str">
        <f t="shared" si="8"/>
        <v/>
      </c>
      <c r="AF236" s="113"/>
      <c r="AG236" s="113"/>
      <c r="AH236" s="113"/>
      <c r="AI236" s="113"/>
      <c r="AJ236" s="113"/>
    </row>
    <row r="237" spans="1:36" ht="15.75" customHeight="1">
      <c r="A237" s="64">
        <v>223</v>
      </c>
      <c r="B237" s="65"/>
      <c r="C237" s="80"/>
      <c r="D237" s="66"/>
      <c r="E237" s="67"/>
      <c r="F237" s="80"/>
      <c r="G237" s="62"/>
      <c r="H237" s="62"/>
      <c r="I237" s="62"/>
      <c r="J237" s="62"/>
      <c r="K237" s="62"/>
      <c r="L237" s="62"/>
      <c r="M237" s="111"/>
      <c r="N237" s="111"/>
      <c r="O237" s="112"/>
      <c r="P237" s="63" t="str">
        <f t="shared" si="9"/>
        <v/>
      </c>
      <c r="Q237" s="30"/>
      <c r="R237" s="88"/>
      <c r="AE237" s="113" t="str">
        <f t="shared" si="8"/>
        <v/>
      </c>
      <c r="AF237" s="113"/>
      <c r="AG237" s="113"/>
      <c r="AH237" s="113"/>
      <c r="AI237" s="113"/>
      <c r="AJ237" s="113"/>
    </row>
    <row r="238" spans="1:36" ht="15.75" customHeight="1">
      <c r="A238" s="64">
        <v>224</v>
      </c>
      <c r="B238" s="65"/>
      <c r="C238" s="80"/>
      <c r="D238" s="66"/>
      <c r="E238" s="67"/>
      <c r="F238" s="80"/>
      <c r="G238" s="62"/>
      <c r="H238" s="62"/>
      <c r="I238" s="62"/>
      <c r="J238" s="62"/>
      <c r="K238" s="62"/>
      <c r="L238" s="62"/>
      <c r="M238" s="111"/>
      <c r="N238" s="111"/>
      <c r="O238" s="112"/>
      <c r="P238" s="63" t="str">
        <f t="shared" si="9"/>
        <v/>
      </c>
      <c r="Q238" s="30"/>
      <c r="R238" s="88"/>
      <c r="AE238" s="113" t="str">
        <f t="shared" si="8"/>
        <v/>
      </c>
      <c r="AF238" s="113"/>
      <c r="AG238" s="113"/>
      <c r="AH238" s="113"/>
      <c r="AI238" s="113"/>
      <c r="AJ238" s="113"/>
    </row>
    <row r="239" spans="1:36" ht="15.75" customHeight="1">
      <c r="A239" s="64">
        <v>225</v>
      </c>
      <c r="B239" s="65"/>
      <c r="C239" s="80"/>
      <c r="D239" s="66"/>
      <c r="E239" s="67"/>
      <c r="F239" s="80"/>
      <c r="G239" s="62"/>
      <c r="H239" s="62"/>
      <c r="I239" s="62"/>
      <c r="J239" s="62"/>
      <c r="K239" s="62"/>
      <c r="L239" s="62"/>
      <c r="M239" s="111"/>
      <c r="N239" s="111"/>
      <c r="O239" s="112"/>
      <c r="P239" s="63" t="str">
        <f t="shared" si="9"/>
        <v/>
      </c>
      <c r="Q239" s="30"/>
      <c r="R239" s="88"/>
      <c r="AE239" s="113" t="str">
        <f t="shared" si="8"/>
        <v/>
      </c>
      <c r="AF239" s="113"/>
      <c r="AG239" s="113"/>
      <c r="AH239" s="113"/>
      <c r="AI239" s="113"/>
      <c r="AJ239" s="113"/>
    </row>
    <row r="240" spans="1:36" ht="15.75" customHeight="1">
      <c r="A240" s="64">
        <v>226</v>
      </c>
      <c r="B240" s="65"/>
      <c r="C240" s="80"/>
      <c r="D240" s="66"/>
      <c r="E240" s="67"/>
      <c r="F240" s="80"/>
      <c r="G240" s="62"/>
      <c r="H240" s="62"/>
      <c r="I240" s="62"/>
      <c r="J240" s="62"/>
      <c r="K240" s="62"/>
      <c r="L240" s="62"/>
      <c r="M240" s="111"/>
      <c r="N240" s="111"/>
      <c r="O240" s="112"/>
      <c r="P240" s="63" t="str">
        <f t="shared" si="9"/>
        <v/>
      </c>
      <c r="Q240" s="30"/>
      <c r="R240" s="88"/>
      <c r="AE240" s="113" t="str">
        <f t="shared" si="8"/>
        <v/>
      </c>
      <c r="AF240" s="113"/>
      <c r="AG240" s="113"/>
      <c r="AH240" s="113"/>
      <c r="AI240" s="113"/>
      <c r="AJ240" s="113"/>
    </row>
    <row r="241" spans="1:36" ht="15.75" customHeight="1">
      <c r="A241" s="64">
        <v>227</v>
      </c>
      <c r="B241" s="65"/>
      <c r="C241" s="80"/>
      <c r="D241" s="66"/>
      <c r="E241" s="67"/>
      <c r="F241" s="80"/>
      <c r="G241" s="62"/>
      <c r="H241" s="62"/>
      <c r="I241" s="62"/>
      <c r="J241" s="62"/>
      <c r="K241" s="62"/>
      <c r="L241" s="62"/>
      <c r="M241" s="111"/>
      <c r="N241" s="111"/>
      <c r="O241" s="112"/>
      <c r="P241" s="63" t="str">
        <f t="shared" si="9"/>
        <v/>
      </c>
      <c r="Q241" s="30"/>
      <c r="R241" s="88"/>
      <c r="AE241" s="113" t="str">
        <f t="shared" si="8"/>
        <v/>
      </c>
      <c r="AF241" s="113"/>
      <c r="AG241" s="113"/>
      <c r="AH241" s="113"/>
      <c r="AI241" s="113"/>
      <c r="AJ241" s="113"/>
    </row>
    <row r="242" spans="1:36" ht="15.75" customHeight="1">
      <c r="A242" s="64">
        <v>228</v>
      </c>
      <c r="B242" s="65"/>
      <c r="C242" s="80"/>
      <c r="D242" s="66"/>
      <c r="E242" s="67"/>
      <c r="F242" s="80"/>
      <c r="G242" s="62"/>
      <c r="H242" s="62"/>
      <c r="I242" s="62"/>
      <c r="J242" s="62"/>
      <c r="K242" s="62"/>
      <c r="L242" s="62"/>
      <c r="M242" s="111"/>
      <c r="N242" s="111"/>
      <c r="O242" s="112"/>
      <c r="P242" s="63" t="str">
        <f t="shared" si="9"/>
        <v/>
      </c>
      <c r="Q242" s="30"/>
      <c r="R242" s="88"/>
      <c r="AE242" s="113" t="str">
        <f t="shared" si="8"/>
        <v/>
      </c>
      <c r="AF242" s="113"/>
      <c r="AG242" s="113"/>
      <c r="AH242" s="113"/>
      <c r="AI242" s="113"/>
      <c r="AJ242" s="113"/>
    </row>
    <row r="243" spans="1:36" ht="15.75" customHeight="1">
      <c r="A243" s="64">
        <v>229</v>
      </c>
      <c r="B243" s="65"/>
      <c r="C243" s="80"/>
      <c r="D243" s="66"/>
      <c r="E243" s="67"/>
      <c r="F243" s="80"/>
      <c r="G243" s="62"/>
      <c r="H243" s="62"/>
      <c r="I243" s="62"/>
      <c r="J243" s="62"/>
      <c r="K243" s="62"/>
      <c r="L243" s="62"/>
      <c r="M243" s="111"/>
      <c r="N243" s="111"/>
      <c r="O243" s="112"/>
      <c r="P243" s="63" t="str">
        <f t="shared" si="9"/>
        <v/>
      </c>
      <c r="Q243" s="30"/>
      <c r="R243" s="88"/>
      <c r="AE243" s="113" t="str">
        <f t="shared" si="8"/>
        <v/>
      </c>
      <c r="AF243" s="113"/>
      <c r="AG243" s="113"/>
      <c r="AH243" s="113"/>
      <c r="AI243" s="113"/>
      <c r="AJ243" s="113"/>
    </row>
    <row r="244" spans="1:36" ht="15.75" customHeight="1">
      <c r="A244" s="64">
        <v>230</v>
      </c>
      <c r="B244" s="65"/>
      <c r="C244" s="80"/>
      <c r="D244" s="66"/>
      <c r="E244" s="67"/>
      <c r="F244" s="80"/>
      <c r="G244" s="62"/>
      <c r="H244" s="62"/>
      <c r="I244" s="62"/>
      <c r="J244" s="62"/>
      <c r="K244" s="62"/>
      <c r="L244" s="62"/>
      <c r="M244" s="111"/>
      <c r="N244" s="111"/>
      <c r="O244" s="112"/>
      <c r="P244" s="63" t="str">
        <f t="shared" si="9"/>
        <v/>
      </c>
      <c r="Q244" s="30"/>
      <c r="R244" s="88"/>
      <c r="AE244" s="113" t="str">
        <f t="shared" si="8"/>
        <v/>
      </c>
      <c r="AF244" s="113"/>
      <c r="AG244" s="113"/>
      <c r="AH244" s="113"/>
      <c r="AI244" s="113"/>
      <c r="AJ244" s="113"/>
    </row>
    <row r="245" spans="1:36" ht="15.75" customHeight="1">
      <c r="A245" s="64">
        <v>231</v>
      </c>
      <c r="B245" s="65"/>
      <c r="C245" s="80"/>
      <c r="D245" s="66"/>
      <c r="E245" s="67"/>
      <c r="F245" s="80"/>
      <c r="G245" s="62"/>
      <c r="H245" s="62"/>
      <c r="I245" s="62"/>
      <c r="J245" s="62"/>
      <c r="K245" s="62"/>
      <c r="L245" s="62"/>
      <c r="M245" s="111"/>
      <c r="N245" s="111"/>
      <c r="O245" s="112"/>
      <c r="P245" s="63" t="str">
        <f t="shared" si="9"/>
        <v/>
      </c>
      <c r="Q245" s="30"/>
      <c r="R245" s="88"/>
      <c r="AE245" s="113" t="str">
        <f t="shared" si="8"/>
        <v/>
      </c>
      <c r="AF245" s="113"/>
      <c r="AG245" s="113"/>
      <c r="AH245" s="113"/>
      <c r="AI245" s="113"/>
      <c r="AJ245" s="113"/>
    </row>
    <row r="246" spans="1:36" ht="15.75" customHeight="1">
      <c r="A246" s="64">
        <v>232</v>
      </c>
      <c r="B246" s="65"/>
      <c r="C246" s="80"/>
      <c r="D246" s="66"/>
      <c r="E246" s="67"/>
      <c r="F246" s="80"/>
      <c r="G246" s="62"/>
      <c r="H246" s="62"/>
      <c r="I246" s="62"/>
      <c r="J246" s="62"/>
      <c r="K246" s="62"/>
      <c r="L246" s="62"/>
      <c r="M246" s="111"/>
      <c r="N246" s="111"/>
      <c r="O246" s="112"/>
      <c r="P246" s="63" t="str">
        <f t="shared" si="9"/>
        <v/>
      </c>
      <c r="Q246" s="30"/>
      <c r="R246" s="88"/>
      <c r="AE246" s="113" t="str">
        <f t="shared" si="8"/>
        <v/>
      </c>
      <c r="AF246" s="113"/>
      <c r="AG246" s="113"/>
      <c r="AH246" s="113"/>
      <c r="AI246" s="113"/>
      <c r="AJ246" s="113"/>
    </row>
    <row r="247" spans="1:36" ht="15.75" customHeight="1">
      <c r="A247" s="64">
        <v>233</v>
      </c>
      <c r="B247" s="65"/>
      <c r="C247" s="80"/>
      <c r="D247" s="66"/>
      <c r="E247" s="67"/>
      <c r="F247" s="80"/>
      <c r="G247" s="62"/>
      <c r="H247" s="62"/>
      <c r="I247" s="62"/>
      <c r="J247" s="62"/>
      <c r="K247" s="62"/>
      <c r="L247" s="62"/>
      <c r="M247" s="111"/>
      <c r="N247" s="111"/>
      <c r="O247" s="112"/>
      <c r="P247" s="63" t="str">
        <f t="shared" si="9"/>
        <v/>
      </c>
      <c r="Q247" s="30"/>
      <c r="R247" s="88"/>
      <c r="AE247" s="113" t="str">
        <f t="shared" si="8"/>
        <v/>
      </c>
      <c r="AF247" s="113"/>
      <c r="AG247" s="113"/>
      <c r="AH247" s="113"/>
      <c r="AI247" s="113"/>
      <c r="AJ247" s="113"/>
    </row>
    <row r="248" spans="1:36" ht="15.75" customHeight="1">
      <c r="A248" s="64">
        <v>234</v>
      </c>
      <c r="B248" s="65"/>
      <c r="C248" s="80"/>
      <c r="D248" s="66"/>
      <c r="E248" s="67"/>
      <c r="F248" s="80"/>
      <c r="G248" s="62"/>
      <c r="H248" s="62"/>
      <c r="I248" s="62"/>
      <c r="J248" s="62"/>
      <c r="K248" s="62"/>
      <c r="L248" s="62"/>
      <c r="M248" s="111"/>
      <c r="N248" s="111"/>
      <c r="O248" s="112"/>
      <c r="P248" s="63" t="str">
        <f t="shared" si="9"/>
        <v/>
      </c>
      <c r="Q248" s="30"/>
      <c r="R248" s="88"/>
      <c r="AE248" s="113" t="str">
        <f t="shared" si="8"/>
        <v/>
      </c>
      <c r="AF248" s="113"/>
      <c r="AG248" s="113"/>
      <c r="AH248" s="113"/>
      <c r="AI248" s="113"/>
      <c r="AJ248" s="113"/>
    </row>
    <row r="249" spans="1:36" ht="15.75" customHeight="1">
      <c r="A249" s="64">
        <v>235</v>
      </c>
      <c r="B249" s="65"/>
      <c r="C249" s="80"/>
      <c r="D249" s="66"/>
      <c r="E249" s="67"/>
      <c r="F249" s="80"/>
      <c r="G249" s="62"/>
      <c r="H249" s="62"/>
      <c r="I249" s="62"/>
      <c r="J249" s="62"/>
      <c r="K249" s="62"/>
      <c r="L249" s="62"/>
      <c r="M249" s="111"/>
      <c r="N249" s="111"/>
      <c r="O249" s="112"/>
      <c r="P249" s="63" t="str">
        <f t="shared" si="9"/>
        <v/>
      </c>
      <c r="Q249" s="30"/>
      <c r="R249" s="88"/>
      <c r="AE249" s="113" t="str">
        <f t="shared" si="8"/>
        <v/>
      </c>
      <c r="AF249" s="113"/>
      <c r="AG249" s="113"/>
      <c r="AH249" s="113"/>
      <c r="AI249" s="113"/>
      <c r="AJ249" s="113"/>
    </row>
    <row r="250" spans="1:36" ht="15.75" customHeight="1">
      <c r="A250" s="64">
        <v>236</v>
      </c>
      <c r="B250" s="65"/>
      <c r="C250" s="80"/>
      <c r="D250" s="66"/>
      <c r="E250" s="67"/>
      <c r="F250" s="80"/>
      <c r="G250" s="62"/>
      <c r="H250" s="62"/>
      <c r="I250" s="62"/>
      <c r="J250" s="62"/>
      <c r="K250" s="62"/>
      <c r="L250" s="62"/>
      <c r="M250" s="111"/>
      <c r="N250" s="111"/>
      <c r="O250" s="112"/>
      <c r="P250" s="63" t="str">
        <f t="shared" si="9"/>
        <v/>
      </c>
      <c r="Q250" s="30"/>
      <c r="R250" s="88"/>
      <c r="AE250" s="113" t="str">
        <f t="shared" si="8"/>
        <v/>
      </c>
      <c r="AF250" s="113"/>
      <c r="AG250" s="113"/>
      <c r="AH250" s="113"/>
      <c r="AI250" s="113"/>
      <c r="AJ250" s="113"/>
    </row>
    <row r="251" spans="1:36" ht="15.75" customHeight="1">
      <c r="A251" s="64">
        <v>237</v>
      </c>
      <c r="B251" s="65"/>
      <c r="C251" s="80"/>
      <c r="D251" s="66"/>
      <c r="E251" s="67"/>
      <c r="F251" s="80"/>
      <c r="G251" s="62"/>
      <c r="H251" s="62"/>
      <c r="I251" s="62"/>
      <c r="J251" s="62"/>
      <c r="K251" s="62"/>
      <c r="L251" s="62"/>
      <c r="M251" s="111"/>
      <c r="N251" s="111"/>
      <c r="O251" s="112"/>
      <c r="P251" s="63" t="str">
        <f t="shared" si="9"/>
        <v/>
      </c>
      <c r="Q251" s="30"/>
      <c r="R251" s="88"/>
      <c r="AE251" s="113" t="str">
        <f t="shared" si="8"/>
        <v/>
      </c>
      <c r="AF251" s="113"/>
      <c r="AG251" s="113"/>
      <c r="AH251" s="113"/>
      <c r="AI251" s="113"/>
      <c r="AJ251" s="113"/>
    </row>
    <row r="252" spans="1:36" ht="15.75" customHeight="1">
      <c r="A252" s="64">
        <v>238</v>
      </c>
      <c r="B252" s="65"/>
      <c r="C252" s="80"/>
      <c r="D252" s="66"/>
      <c r="E252" s="67"/>
      <c r="F252" s="80"/>
      <c r="G252" s="62"/>
      <c r="H252" s="62"/>
      <c r="I252" s="62"/>
      <c r="J252" s="62"/>
      <c r="K252" s="62"/>
      <c r="L252" s="62"/>
      <c r="M252" s="111"/>
      <c r="N252" s="111"/>
      <c r="O252" s="112"/>
      <c r="P252" s="63" t="str">
        <f t="shared" si="9"/>
        <v/>
      </c>
      <c r="Q252" s="30"/>
      <c r="R252" s="88"/>
      <c r="AE252" s="113" t="str">
        <f t="shared" si="8"/>
        <v/>
      </c>
      <c r="AF252" s="113"/>
      <c r="AG252" s="113"/>
      <c r="AH252" s="113"/>
      <c r="AI252" s="113"/>
      <c r="AJ252" s="113"/>
    </row>
    <row r="253" spans="1:36" ht="15.75" customHeight="1">
      <c r="A253" s="64">
        <v>239</v>
      </c>
      <c r="B253" s="65"/>
      <c r="C253" s="80"/>
      <c r="D253" s="66"/>
      <c r="E253" s="67"/>
      <c r="F253" s="80"/>
      <c r="G253" s="62"/>
      <c r="H253" s="62"/>
      <c r="I253" s="62"/>
      <c r="J253" s="62"/>
      <c r="K253" s="62"/>
      <c r="L253" s="62"/>
      <c r="M253" s="111"/>
      <c r="N253" s="111"/>
      <c r="O253" s="112"/>
      <c r="P253" s="63" t="str">
        <f t="shared" si="9"/>
        <v/>
      </c>
      <c r="Q253" s="30"/>
      <c r="R253" s="88"/>
      <c r="AE253" s="113" t="str">
        <f t="shared" si="8"/>
        <v/>
      </c>
      <c r="AF253" s="113"/>
      <c r="AG253" s="113"/>
      <c r="AH253" s="113"/>
      <c r="AI253" s="113"/>
      <c r="AJ253" s="113"/>
    </row>
    <row r="254" spans="1:36" ht="15.75" customHeight="1" thickBot="1">
      <c r="A254" s="68">
        <v>240</v>
      </c>
      <c r="B254" s="69"/>
      <c r="C254" s="81"/>
      <c r="D254" s="70"/>
      <c r="E254" s="71"/>
      <c r="F254" s="81"/>
      <c r="G254" s="62"/>
      <c r="H254" s="62"/>
      <c r="I254" s="62"/>
      <c r="J254" s="62"/>
      <c r="K254" s="62"/>
      <c r="L254" s="62"/>
      <c r="M254" s="109"/>
      <c r="N254" s="109"/>
      <c r="O254" s="110"/>
      <c r="P254" s="82" t="str">
        <f t="shared" si="9"/>
        <v/>
      </c>
      <c r="Q254" s="30"/>
      <c r="R254" s="88"/>
      <c r="AE254" s="113" t="str">
        <f t="shared" si="8"/>
        <v/>
      </c>
      <c r="AF254" s="113"/>
      <c r="AG254" s="113"/>
      <c r="AH254" s="113"/>
      <c r="AI254" s="113"/>
      <c r="AJ254" s="113"/>
    </row>
    <row r="255" spans="1:36" ht="15.75" customHeight="1">
      <c r="A255" s="73">
        <v>241</v>
      </c>
      <c r="B255" s="74"/>
      <c r="C255" s="77"/>
      <c r="D255" s="75"/>
      <c r="E255" s="76"/>
      <c r="F255" s="77"/>
      <c r="G255" s="62"/>
      <c r="H255" s="62"/>
      <c r="I255" s="62"/>
      <c r="J255" s="62"/>
      <c r="K255" s="62"/>
      <c r="L255" s="62"/>
      <c r="M255" s="114"/>
      <c r="N255" s="114"/>
      <c r="O255" s="115"/>
      <c r="P255" s="78" t="str">
        <f t="shared" si="9"/>
        <v/>
      </c>
      <c r="Q255" s="30"/>
      <c r="R255" s="88"/>
      <c r="AE255" s="113" t="str">
        <f t="shared" si="8"/>
        <v/>
      </c>
      <c r="AF255" s="113"/>
      <c r="AG255" s="113"/>
      <c r="AH255" s="113"/>
      <c r="AI255" s="113"/>
      <c r="AJ255" s="113"/>
    </row>
    <row r="256" spans="1:36" ht="15.75" customHeight="1">
      <c r="A256" s="64">
        <v>242</v>
      </c>
      <c r="B256" s="65"/>
      <c r="C256" s="80"/>
      <c r="D256" s="66"/>
      <c r="E256" s="67"/>
      <c r="F256" s="80"/>
      <c r="G256" s="62"/>
      <c r="H256" s="62"/>
      <c r="I256" s="62"/>
      <c r="J256" s="62"/>
      <c r="K256" s="62"/>
      <c r="L256" s="62"/>
      <c r="M256" s="111"/>
      <c r="N256" s="111"/>
      <c r="O256" s="112"/>
      <c r="P256" s="63" t="str">
        <f t="shared" si="9"/>
        <v/>
      </c>
      <c r="Q256" s="30"/>
      <c r="R256" s="88"/>
      <c r="AE256" s="113" t="str">
        <f t="shared" si="8"/>
        <v/>
      </c>
      <c r="AF256" s="113"/>
      <c r="AG256" s="113"/>
      <c r="AH256" s="113"/>
      <c r="AI256" s="113"/>
      <c r="AJ256" s="113"/>
    </row>
    <row r="257" spans="1:36" ht="15.75" customHeight="1">
      <c r="A257" s="64">
        <v>243</v>
      </c>
      <c r="B257" s="65"/>
      <c r="C257" s="80"/>
      <c r="D257" s="66"/>
      <c r="E257" s="67"/>
      <c r="F257" s="80"/>
      <c r="G257" s="62"/>
      <c r="H257" s="62"/>
      <c r="I257" s="62"/>
      <c r="J257" s="62"/>
      <c r="K257" s="62"/>
      <c r="L257" s="62"/>
      <c r="M257" s="111"/>
      <c r="N257" s="111"/>
      <c r="O257" s="112"/>
      <c r="P257" s="63" t="str">
        <f t="shared" si="9"/>
        <v/>
      </c>
      <c r="Q257" s="30"/>
      <c r="R257" s="88"/>
      <c r="AE257" s="113" t="str">
        <f t="shared" si="8"/>
        <v/>
      </c>
      <c r="AF257" s="113"/>
      <c r="AG257" s="113"/>
      <c r="AH257" s="113"/>
      <c r="AI257" s="113"/>
      <c r="AJ257" s="113"/>
    </row>
    <row r="258" spans="1:36" ht="15.75" customHeight="1">
      <c r="A258" s="64">
        <v>244</v>
      </c>
      <c r="B258" s="65"/>
      <c r="C258" s="80"/>
      <c r="D258" s="66"/>
      <c r="E258" s="67"/>
      <c r="F258" s="80"/>
      <c r="G258" s="62"/>
      <c r="H258" s="62"/>
      <c r="I258" s="62"/>
      <c r="J258" s="62"/>
      <c r="K258" s="62"/>
      <c r="L258" s="62"/>
      <c r="M258" s="111"/>
      <c r="N258" s="111"/>
      <c r="O258" s="112"/>
      <c r="P258" s="63" t="str">
        <f t="shared" si="9"/>
        <v/>
      </c>
      <c r="Q258" s="30"/>
      <c r="R258" s="88"/>
      <c r="AE258" s="113" t="str">
        <f t="shared" si="8"/>
        <v/>
      </c>
      <c r="AF258" s="113"/>
      <c r="AG258" s="113"/>
      <c r="AH258" s="113"/>
      <c r="AI258" s="113"/>
      <c r="AJ258" s="113"/>
    </row>
    <row r="259" spans="1:36" ht="15.75" customHeight="1">
      <c r="A259" s="64">
        <v>245</v>
      </c>
      <c r="B259" s="65"/>
      <c r="C259" s="80"/>
      <c r="D259" s="66"/>
      <c r="E259" s="67"/>
      <c r="F259" s="80"/>
      <c r="G259" s="62"/>
      <c r="H259" s="62"/>
      <c r="I259" s="62"/>
      <c r="J259" s="62"/>
      <c r="K259" s="62"/>
      <c r="L259" s="62"/>
      <c r="M259" s="111"/>
      <c r="N259" s="111"/>
      <c r="O259" s="112"/>
      <c r="P259" s="63" t="str">
        <f t="shared" si="9"/>
        <v/>
      </c>
      <c r="Q259" s="30"/>
      <c r="R259" s="88"/>
      <c r="AE259" s="113" t="str">
        <f t="shared" si="8"/>
        <v/>
      </c>
      <c r="AF259" s="113"/>
      <c r="AG259" s="113"/>
      <c r="AH259" s="113"/>
      <c r="AI259" s="113"/>
      <c r="AJ259" s="113"/>
    </row>
    <row r="260" spans="1:36" ht="15.75" customHeight="1">
      <c r="A260" s="64">
        <v>246</v>
      </c>
      <c r="B260" s="65"/>
      <c r="C260" s="80"/>
      <c r="D260" s="66"/>
      <c r="E260" s="67"/>
      <c r="F260" s="80"/>
      <c r="G260" s="62"/>
      <c r="H260" s="62"/>
      <c r="I260" s="62"/>
      <c r="J260" s="62"/>
      <c r="K260" s="62"/>
      <c r="L260" s="62"/>
      <c r="M260" s="111"/>
      <c r="N260" s="111"/>
      <c r="O260" s="112"/>
      <c r="P260" s="63" t="str">
        <f t="shared" si="9"/>
        <v/>
      </c>
      <c r="Q260" s="30"/>
      <c r="R260" s="88"/>
      <c r="AE260" s="113" t="str">
        <f t="shared" si="8"/>
        <v/>
      </c>
      <c r="AF260" s="113"/>
      <c r="AG260" s="113"/>
      <c r="AH260" s="113"/>
      <c r="AI260" s="113"/>
      <c r="AJ260" s="113"/>
    </row>
    <row r="261" spans="1:36" ht="15.75" customHeight="1">
      <c r="A261" s="64">
        <v>247</v>
      </c>
      <c r="B261" s="65"/>
      <c r="C261" s="80"/>
      <c r="D261" s="66"/>
      <c r="E261" s="67"/>
      <c r="F261" s="80"/>
      <c r="G261" s="62"/>
      <c r="H261" s="62"/>
      <c r="I261" s="62"/>
      <c r="J261" s="62"/>
      <c r="K261" s="62"/>
      <c r="L261" s="62"/>
      <c r="M261" s="111"/>
      <c r="N261" s="111"/>
      <c r="O261" s="112"/>
      <c r="P261" s="63" t="str">
        <f t="shared" si="9"/>
        <v/>
      </c>
      <c r="Q261" s="30"/>
      <c r="R261" s="88"/>
      <c r="AE261" s="113" t="str">
        <f t="shared" si="8"/>
        <v/>
      </c>
      <c r="AF261" s="113"/>
      <c r="AG261" s="113"/>
      <c r="AH261" s="113"/>
      <c r="AI261" s="113"/>
      <c r="AJ261" s="113"/>
    </row>
    <row r="262" spans="1:36" ht="15.75" customHeight="1">
      <c r="A262" s="64">
        <v>248</v>
      </c>
      <c r="B262" s="65"/>
      <c r="C262" s="80"/>
      <c r="D262" s="66"/>
      <c r="E262" s="67"/>
      <c r="F262" s="80"/>
      <c r="G262" s="62"/>
      <c r="H262" s="62"/>
      <c r="I262" s="62"/>
      <c r="J262" s="62"/>
      <c r="K262" s="62"/>
      <c r="L262" s="62"/>
      <c r="M262" s="111"/>
      <c r="N262" s="111"/>
      <c r="O262" s="112"/>
      <c r="P262" s="63" t="str">
        <f t="shared" si="9"/>
        <v/>
      </c>
      <c r="Q262" s="30"/>
      <c r="R262" s="88"/>
      <c r="AE262" s="113" t="str">
        <f t="shared" si="8"/>
        <v/>
      </c>
      <c r="AF262" s="113"/>
      <c r="AG262" s="113"/>
      <c r="AH262" s="113"/>
      <c r="AI262" s="113"/>
      <c r="AJ262" s="113"/>
    </row>
    <row r="263" spans="1:36" ht="15.75" customHeight="1">
      <c r="A263" s="64">
        <v>249</v>
      </c>
      <c r="B263" s="65"/>
      <c r="C263" s="80"/>
      <c r="D263" s="66"/>
      <c r="E263" s="67"/>
      <c r="F263" s="80"/>
      <c r="G263" s="62"/>
      <c r="H263" s="62"/>
      <c r="I263" s="62"/>
      <c r="J263" s="62"/>
      <c r="K263" s="62"/>
      <c r="L263" s="62"/>
      <c r="M263" s="111"/>
      <c r="N263" s="111"/>
      <c r="O263" s="112"/>
      <c r="P263" s="63" t="str">
        <f t="shared" si="9"/>
        <v/>
      </c>
      <c r="Q263" s="30"/>
      <c r="R263" s="88"/>
      <c r="AE263" s="113" t="str">
        <f t="shared" si="8"/>
        <v/>
      </c>
      <c r="AF263" s="113"/>
      <c r="AG263" s="113"/>
      <c r="AH263" s="113"/>
      <c r="AI263" s="113"/>
      <c r="AJ263" s="113"/>
    </row>
    <row r="264" spans="1:36" ht="15.75" customHeight="1">
      <c r="A264" s="64">
        <v>250</v>
      </c>
      <c r="B264" s="65"/>
      <c r="C264" s="80"/>
      <c r="D264" s="66"/>
      <c r="E264" s="67"/>
      <c r="F264" s="80"/>
      <c r="G264" s="62"/>
      <c r="H264" s="62"/>
      <c r="I264" s="62"/>
      <c r="J264" s="62"/>
      <c r="K264" s="62"/>
      <c r="L264" s="62"/>
      <c r="M264" s="111"/>
      <c r="N264" s="111"/>
      <c r="O264" s="112"/>
      <c r="P264" s="63" t="str">
        <f t="shared" si="9"/>
        <v/>
      </c>
      <c r="Q264" s="30"/>
      <c r="R264" s="88"/>
      <c r="AE264" s="113" t="str">
        <f t="shared" si="8"/>
        <v/>
      </c>
      <c r="AF264" s="113"/>
      <c r="AG264" s="113"/>
      <c r="AH264" s="113"/>
      <c r="AI264" s="113"/>
      <c r="AJ264" s="113"/>
    </row>
    <row r="265" spans="1:36" ht="15.75" customHeight="1">
      <c r="A265" s="64">
        <v>251</v>
      </c>
      <c r="B265" s="65"/>
      <c r="C265" s="80"/>
      <c r="D265" s="66"/>
      <c r="E265" s="67"/>
      <c r="F265" s="80"/>
      <c r="G265" s="62"/>
      <c r="H265" s="62"/>
      <c r="I265" s="62"/>
      <c r="J265" s="62"/>
      <c r="K265" s="62"/>
      <c r="L265" s="62"/>
      <c r="M265" s="111"/>
      <c r="N265" s="111"/>
      <c r="O265" s="112"/>
      <c r="P265" s="63" t="str">
        <f t="shared" si="9"/>
        <v/>
      </c>
      <c r="Q265" s="30"/>
      <c r="R265" s="88"/>
      <c r="AE265" s="113" t="str">
        <f t="shared" si="8"/>
        <v/>
      </c>
      <c r="AF265" s="113"/>
      <c r="AG265" s="113"/>
      <c r="AH265" s="113"/>
      <c r="AI265" s="113"/>
      <c r="AJ265" s="113"/>
    </row>
    <row r="266" spans="1:36" ht="15.75" customHeight="1">
      <c r="A266" s="64">
        <v>252</v>
      </c>
      <c r="B266" s="65"/>
      <c r="C266" s="80"/>
      <c r="D266" s="66"/>
      <c r="E266" s="67"/>
      <c r="F266" s="80"/>
      <c r="G266" s="62"/>
      <c r="H266" s="62"/>
      <c r="I266" s="62"/>
      <c r="J266" s="62"/>
      <c r="K266" s="62"/>
      <c r="L266" s="62"/>
      <c r="M266" s="111"/>
      <c r="N266" s="111"/>
      <c r="O266" s="112"/>
      <c r="P266" s="63" t="str">
        <f t="shared" si="9"/>
        <v/>
      </c>
      <c r="Q266" s="30"/>
      <c r="R266" s="88"/>
      <c r="AE266" s="113" t="str">
        <f t="shared" si="8"/>
        <v/>
      </c>
      <c r="AF266" s="113"/>
      <c r="AG266" s="113"/>
      <c r="AH266" s="113"/>
      <c r="AI266" s="113"/>
      <c r="AJ266" s="113"/>
    </row>
    <row r="267" spans="1:36" ht="15.75" customHeight="1">
      <c r="A267" s="64">
        <v>253</v>
      </c>
      <c r="B267" s="65"/>
      <c r="C267" s="80"/>
      <c r="D267" s="66"/>
      <c r="E267" s="67"/>
      <c r="F267" s="80"/>
      <c r="G267" s="62"/>
      <c r="H267" s="62"/>
      <c r="I267" s="62"/>
      <c r="J267" s="62"/>
      <c r="K267" s="62"/>
      <c r="L267" s="62"/>
      <c r="M267" s="111"/>
      <c r="N267" s="111"/>
      <c r="O267" s="112"/>
      <c r="P267" s="63" t="str">
        <f t="shared" si="9"/>
        <v/>
      </c>
      <c r="Q267" s="30"/>
      <c r="R267" s="88"/>
      <c r="AE267" s="113" t="str">
        <f t="shared" si="8"/>
        <v/>
      </c>
      <c r="AF267" s="113"/>
      <c r="AG267" s="113"/>
      <c r="AH267" s="113"/>
      <c r="AI267" s="113"/>
      <c r="AJ267" s="113"/>
    </row>
    <row r="268" spans="1:36" ht="15.75" customHeight="1">
      <c r="A268" s="64">
        <v>254</v>
      </c>
      <c r="B268" s="65"/>
      <c r="C268" s="80"/>
      <c r="D268" s="66"/>
      <c r="E268" s="67"/>
      <c r="F268" s="80"/>
      <c r="G268" s="62"/>
      <c r="H268" s="62"/>
      <c r="I268" s="62"/>
      <c r="J268" s="62"/>
      <c r="K268" s="62"/>
      <c r="L268" s="62"/>
      <c r="M268" s="111"/>
      <c r="N268" s="111"/>
      <c r="O268" s="112"/>
      <c r="P268" s="63" t="str">
        <f t="shared" si="9"/>
        <v/>
      </c>
      <c r="Q268" s="30"/>
      <c r="R268" s="88"/>
      <c r="AE268" s="113" t="str">
        <f t="shared" ref="AE268:AE331" si="10">C271&amp;D271&amp;F271</f>
        <v/>
      </c>
      <c r="AF268" s="113"/>
      <c r="AG268" s="113"/>
      <c r="AH268" s="113"/>
      <c r="AI268" s="113"/>
      <c r="AJ268" s="113"/>
    </row>
    <row r="269" spans="1:36" ht="15.75" customHeight="1">
      <c r="A269" s="64">
        <v>255</v>
      </c>
      <c r="B269" s="65"/>
      <c r="C269" s="80"/>
      <c r="D269" s="66"/>
      <c r="E269" s="67"/>
      <c r="F269" s="80"/>
      <c r="G269" s="62"/>
      <c r="H269" s="62"/>
      <c r="I269" s="62"/>
      <c r="J269" s="62"/>
      <c r="K269" s="62"/>
      <c r="L269" s="62"/>
      <c r="M269" s="111"/>
      <c r="N269" s="111"/>
      <c r="O269" s="112"/>
      <c r="P269" s="63" t="str">
        <f t="shared" si="9"/>
        <v/>
      </c>
      <c r="Q269" s="30"/>
      <c r="R269" s="88"/>
      <c r="AE269" s="113" t="str">
        <f t="shared" si="10"/>
        <v/>
      </c>
      <c r="AF269" s="113"/>
      <c r="AG269" s="113"/>
      <c r="AH269" s="113"/>
      <c r="AI269" s="113"/>
      <c r="AJ269" s="113"/>
    </row>
    <row r="270" spans="1:36" ht="15.75" customHeight="1">
      <c r="A270" s="64">
        <v>256</v>
      </c>
      <c r="B270" s="65"/>
      <c r="C270" s="80"/>
      <c r="D270" s="66"/>
      <c r="E270" s="67"/>
      <c r="F270" s="80"/>
      <c r="G270" s="62"/>
      <c r="H270" s="62"/>
      <c r="I270" s="62"/>
      <c r="J270" s="62"/>
      <c r="K270" s="62"/>
      <c r="L270" s="62"/>
      <c r="M270" s="111"/>
      <c r="N270" s="111"/>
      <c r="O270" s="112"/>
      <c r="P270" s="63" t="str">
        <f t="shared" si="9"/>
        <v/>
      </c>
      <c r="Q270" s="30"/>
      <c r="R270" s="88"/>
      <c r="AE270" s="113" t="str">
        <f t="shared" si="10"/>
        <v/>
      </c>
      <c r="AF270" s="113"/>
      <c r="AG270" s="113"/>
      <c r="AH270" s="113"/>
      <c r="AI270" s="113"/>
      <c r="AJ270" s="113"/>
    </row>
    <row r="271" spans="1:36" ht="15.75" customHeight="1">
      <c r="A271" s="64">
        <v>257</v>
      </c>
      <c r="B271" s="65"/>
      <c r="C271" s="80"/>
      <c r="D271" s="66"/>
      <c r="E271" s="67"/>
      <c r="F271" s="80"/>
      <c r="G271" s="62"/>
      <c r="H271" s="62"/>
      <c r="I271" s="62"/>
      <c r="J271" s="62"/>
      <c r="K271" s="62"/>
      <c r="L271" s="62"/>
      <c r="M271" s="111"/>
      <c r="N271" s="111"/>
      <c r="O271" s="112"/>
      <c r="P271" s="63" t="str">
        <f t="shared" ref="P271:P334" si="11">IFERROR(VLOOKUP(AE268,$R$15:$AC$66,2,FALSE),"")</f>
        <v/>
      </c>
      <c r="Q271" s="30"/>
      <c r="R271" s="88"/>
      <c r="AE271" s="113" t="str">
        <f t="shared" si="10"/>
        <v/>
      </c>
      <c r="AF271" s="113"/>
      <c r="AG271" s="113"/>
      <c r="AH271" s="113"/>
      <c r="AI271" s="113"/>
      <c r="AJ271" s="113"/>
    </row>
    <row r="272" spans="1:36" ht="15.75" customHeight="1">
      <c r="A272" s="64">
        <v>258</v>
      </c>
      <c r="B272" s="65"/>
      <c r="C272" s="80"/>
      <c r="D272" s="66"/>
      <c r="E272" s="67"/>
      <c r="F272" s="80"/>
      <c r="G272" s="62"/>
      <c r="H272" s="62"/>
      <c r="I272" s="62"/>
      <c r="J272" s="62"/>
      <c r="K272" s="62"/>
      <c r="L272" s="62"/>
      <c r="M272" s="111"/>
      <c r="N272" s="111"/>
      <c r="O272" s="112"/>
      <c r="P272" s="63" t="str">
        <f t="shared" si="11"/>
        <v/>
      </c>
      <c r="Q272" s="30"/>
      <c r="R272" s="88"/>
      <c r="AE272" s="113" t="str">
        <f t="shared" si="10"/>
        <v/>
      </c>
      <c r="AF272" s="113"/>
      <c r="AG272" s="113"/>
      <c r="AH272" s="113"/>
      <c r="AI272" s="113"/>
      <c r="AJ272" s="113"/>
    </row>
    <row r="273" spans="1:36" ht="15.75" customHeight="1">
      <c r="A273" s="64">
        <v>259</v>
      </c>
      <c r="B273" s="65"/>
      <c r="C273" s="80"/>
      <c r="D273" s="66"/>
      <c r="E273" s="67"/>
      <c r="F273" s="80"/>
      <c r="G273" s="62"/>
      <c r="H273" s="62"/>
      <c r="I273" s="62"/>
      <c r="J273" s="62"/>
      <c r="K273" s="62"/>
      <c r="L273" s="62"/>
      <c r="M273" s="111"/>
      <c r="N273" s="111"/>
      <c r="O273" s="112"/>
      <c r="P273" s="63" t="str">
        <f t="shared" si="11"/>
        <v/>
      </c>
      <c r="Q273" s="30"/>
      <c r="R273" s="88"/>
      <c r="AE273" s="113" t="str">
        <f t="shared" si="10"/>
        <v/>
      </c>
      <c r="AF273" s="113"/>
      <c r="AG273" s="113"/>
      <c r="AH273" s="113"/>
      <c r="AI273" s="113"/>
      <c r="AJ273" s="113"/>
    </row>
    <row r="274" spans="1:36" ht="15.75" customHeight="1">
      <c r="A274" s="64">
        <v>260</v>
      </c>
      <c r="B274" s="65"/>
      <c r="C274" s="80"/>
      <c r="D274" s="66"/>
      <c r="E274" s="67"/>
      <c r="F274" s="80"/>
      <c r="G274" s="62"/>
      <c r="H274" s="62"/>
      <c r="I274" s="62"/>
      <c r="J274" s="62"/>
      <c r="K274" s="62"/>
      <c r="L274" s="62"/>
      <c r="M274" s="111"/>
      <c r="N274" s="111"/>
      <c r="O274" s="112"/>
      <c r="P274" s="63" t="str">
        <f t="shared" si="11"/>
        <v/>
      </c>
      <c r="Q274" s="30"/>
      <c r="R274" s="88"/>
      <c r="AE274" s="113" t="str">
        <f t="shared" si="10"/>
        <v/>
      </c>
      <c r="AF274" s="113"/>
      <c r="AG274" s="113"/>
      <c r="AH274" s="113"/>
      <c r="AI274" s="113"/>
      <c r="AJ274" s="113"/>
    </row>
    <row r="275" spans="1:36" ht="15.75" customHeight="1">
      <c r="A275" s="64">
        <v>261</v>
      </c>
      <c r="B275" s="65"/>
      <c r="C275" s="80"/>
      <c r="D275" s="66"/>
      <c r="E275" s="67"/>
      <c r="F275" s="80"/>
      <c r="G275" s="62"/>
      <c r="H275" s="62"/>
      <c r="I275" s="62"/>
      <c r="J275" s="62"/>
      <c r="K275" s="62"/>
      <c r="L275" s="62"/>
      <c r="M275" s="111"/>
      <c r="N275" s="111"/>
      <c r="O275" s="112"/>
      <c r="P275" s="63" t="str">
        <f t="shared" si="11"/>
        <v/>
      </c>
      <c r="Q275" s="30"/>
      <c r="R275" s="88"/>
      <c r="AE275" s="113" t="str">
        <f t="shared" si="10"/>
        <v/>
      </c>
      <c r="AF275" s="113"/>
      <c r="AG275" s="113"/>
      <c r="AH275" s="113"/>
      <c r="AI275" s="113"/>
      <c r="AJ275" s="113"/>
    </row>
    <row r="276" spans="1:36" ht="15.75" customHeight="1">
      <c r="A276" s="64">
        <v>262</v>
      </c>
      <c r="B276" s="65"/>
      <c r="C276" s="80"/>
      <c r="D276" s="66"/>
      <c r="E276" s="67"/>
      <c r="F276" s="80"/>
      <c r="G276" s="62"/>
      <c r="H276" s="62"/>
      <c r="I276" s="62"/>
      <c r="J276" s="62"/>
      <c r="K276" s="62"/>
      <c r="L276" s="62"/>
      <c r="M276" s="111"/>
      <c r="N276" s="111"/>
      <c r="O276" s="112"/>
      <c r="P276" s="63" t="str">
        <f t="shared" si="11"/>
        <v/>
      </c>
      <c r="Q276" s="30"/>
      <c r="R276" s="88"/>
      <c r="AE276" s="113" t="str">
        <f t="shared" si="10"/>
        <v/>
      </c>
      <c r="AF276" s="113"/>
      <c r="AG276" s="113"/>
      <c r="AH276" s="113"/>
      <c r="AI276" s="113"/>
      <c r="AJ276" s="113"/>
    </row>
    <row r="277" spans="1:36" ht="15.75" customHeight="1">
      <c r="A277" s="64">
        <v>263</v>
      </c>
      <c r="B277" s="65"/>
      <c r="C277" s="80"/>
      <c r="D277" s="66"/>
      <c r="E277" s="67"/>
      <c r="F277" s="80"/>
      <c r="G277" s="62"/>
      <c r="H277" s="62"/>
      <c r="I277" s="62"/>
      <c r="J277" s="62"/>
      <c r="K277" s="62"/>
      <c r="L277" s="62"/>
      <c r="M277" s="111"/>
      <c r="N277" s="111"/>
      <c r="O277" s="112"/>
      <c r="P277" s="63" t="str">
        <f t="shared" si="11"/>
        <v/>
      </c>
      <c r="Q277" s="30"/>
      <c r="R277" s="88"/>
      <c r="AE277" s="113" t="str">
        <f t="shared" si="10"/>
        <v/>
      </c>
      <c r="AF277" s="113"/>
      <c r="AG277" s="113"/>
      <c r="AH277" s="113"/>
      <c r="AI277" s="113"/>
      <c r="AJ277" s="113"/>
    </row>
    <row r="278" spans="1:36" ht="15.75" customHeight="1">
      <c r="A278" s="64">
        <v>264</v>
      </c>
      <c r="B278" s="65"/>
      <c r="C278" s="80"/>
      <c r="D278" s="66"/>
      <c r="E278" s="67"/>
      <c r="F278" s="80"/>
      <c r="G278" s="62"/>
      <c r="H278" s="62"/>
      <c r="I278" s="62"/>
      <c r="J278" s="62"/>
      <c r="K278" s="62"/>
      <c r="L278" s="62"/>
      <c r="M278" s="111"/>
      <c r="N278" s="111"/>
      <c r="O278" s="112"/>
      <c r="P278" s="63" t="str">
        <f t="shared" si="11"/>
        <v/>
      </c>
      <c r="Q278" s="30"/>
      <c r="R278" s="88"/>
      <c r="AE278" s="113" t="str">
        <f t="shared" si="10"/>
        <v/>
      </c>
      <c r="AF278" s="113"/>
      <c r="AG278" s="113"/>
      <c r="AH278" s="113"/>
      <c r="AI278" s="113"/>
      <c r="AJ278" s="113"/>
    </row>
    <row r="279" spans="1:36" ht="15.75" customHeight="1">
      <c r="A279" s="64">
        <v>265</v>
      </c>
      <c r="B279" s="65"/>
      <c r="C279" s="80"/>
      <c r="D279" s="66"/>
      <c r="E279" s="67"/>
      <c r="F279" s="80"/>
      <c r="G279" s="62"/>
      <c r="H279" s="62"/>
      <c r="I279" s="62"/>
      <c r="J279" s="62"/>
      <c r="K279" s="62"/>
      <c r="L279" s="62"/>
      <c r="M279" s="111"/>
      <c r="N279" s="111"/>
      <c r="O279" s="112"/>
      <c r="P279" s="63" t="str">
        <f t="shared" si="11"/>
        <v/>
      </c>
      <c r="Q279" s="30"/>
      <c r="R279" s="88"/>
      <c r="AE279" s="113" t="str">
        <f t="shared" si="10"/>
        <v/>
      </c>
      <c r="AF279" s="113"/>
      <c r="AG279" s="113"/>
      <c r="AH279" s="113"/>
      <c r="AI279" s="113"/>
      <c r="AJ279" s="113"/>
    </row>
    <row r="280" spans="1:36" ht="15.75" customHeight="1">
      <c r="A280" s="64">
        <v>266</v>
      </c>
      <c r="B280" s="65"/>
      <c r="C280" s="80"/>
      <c r="D280" s="66"/>
      <c r="E280" s="67"/>
      <c r="F280" s="80"/>
      <c r="G280" s="62"/>
      <c r="H280" s="62"/>
      <c r="I280" s="62"/>
      <c r="J280" s="62"/>
      <c r="K280" s="62"/>
      <c r="L280" s="62"/>
      <c r="M280" s="111"/>
      <c r="N280" s="111"/>
      <c r="O280" s="112"/>
      <c r="P280" s="63" t="str">
        <f t="shared" si="11"/>
        <v/>
      </c>
      <c r="Q280" s="30"/>
      <c r="R280" s="88"/>
      <c r="AE280" s="113" t="str">
        <f t="shared" si="10"/>
        <v/>
      </c>
      <c r="AF280" s="113"/>
      <c r="AG280" s="113"/>
      <c r="AH280" s="113"/>
      <c r="AI280" s="113"/>
      <c r="AJ280" s="113"/>
    </row>
    <row r="281" spans="1:36" ht="15.75" customHeight="1">
      <c r="A281" s="64">
        <v>267</v>
      </c>
      <c r="B281" s="65"/>
      <c r="C281" s="80"/>
      <c r="D281" s="66"/>
      <c r="E281" s="67"/>
      <c r="F281" s="80"/>
      <c r="G281" s="62"/>
      <c r="H281" s="62"/>
      <c r="I281" s="62"/>
      <c r="J281" s="62"/>
      <c r="K281" s="62"/>
      <c r="L281" s="62"/>
      <c r="M281" s="111"/>
      <c r="N281" s="111"/>
      <c r="O281" s="112"/>
      <c r="P281" s="63" t="str">
        <f t="shared" si="11"/>
        <v/>
      </c>
      <c r="Q281" s="30"/>
      <c r="R281" s="88"/>
      <c r="AE281" s="113" t="str">
        <f t="shared" si="10"/>
        <v/>
      </c>
      <c r="AF281" s="113"/>
      <c r="AG281" s="113"/>
      <c r="AH281" s="113"/>
      <c r="AI281" s="113"/>
      <c r="AJ281" s="113"/>
    </row>
    <row r="282" spans="1:36" ht="15.75" customHeight="1">
      <c r="A282" s="64">
        <v>268</v>
      </c>
      <c r="B282" s="65"/>
      <c r="C282" s="80"/>
      <c r="D282" s="66"/>
      <c r="E282" s="67"/>
      <c r="F282" s="80"/>
      <c r="G282" s="62"/>
      <c r="H282" s="62"/>
      <c r="I282" s="62"/>
      <c r="J282" s="62"/>
      <c r="K282" s="62"/>
      <c r="L282" s="62"/>
      <c r="M282" s="111"/>
      <c r="N282" s="111"/>
      <c r="O282" s="112"/>
      <c r="P282" s="63" t="str">
        <f t="shared" si="11"/>
        <v/>
      </c>
      <c r="Q282" s="30"/>
      <c r="R282" s="88"/>
      <c r="AE282" s="113" t="str">
        <f t="shared" si="10"/>
        <v/>
      </c>
      <c r="AF282" s="113"/>
      <c r="AG282" s="113"/>
      <c r="AH282" s="113"/>
      <c r="AI282" s="113"/>
      <c r="AJ282" s="113"/>
    </row>
    <row r="283" spans="1:36" ht="15.75" customHeight="1">
      <c r="A283" s="64">
        <v>269</v>
      </c>
      <c r="B283" s="65"/>
      <c r="C283" s="80"/>
      <c r="D283" s="66"/>
      <c r="E283" s="67"/>
      <c r="F283" s="80"/>
      <c r="G283" s="62"/>
      <c r="H283" s="62"/>
      <c r="I283" s="62"/>
      <c r="J283" s="62"/>
      <c r="K283" s="62"/>
      <c r="L283" s="62"/>
      <c r="M283" s="111"/>
      <c r="N283" s="111"/>
      <c r="O283" s="112"/>
      <c r="P283" s="63" t="str">
        <f t="shared" si="11"/>
        <v/>
      </c>
      <c r="Q283" s="30"/>
      <c r="R283" s="88"/>
      <c r="AE283" s="113" t="str">
        <f t="shared" si="10"/>
        <v/>
      </c>
      <c r="AF283" s="113"/>
      <c r="AG283" s="113"/>
      <c r="AH283" s="113"/>
      <c r="AI283" s="113"/>
      <c r="AJ283" s="113"/>
    </row>
    <row r="284" spans="1:36" ht="15.75" customHeight="1">
      <c r="A284" s="64">
        <v>270</v>
      </c>
      <c r="B284" s="65"/>
      <c r="C284" s="80"/>
      <c r="D284" s="66"/>
      <c r="E284" s="67"/>
      <c r="F284" s="80"/>
      <c r="G284" s="62"/>
      <c r="H284" s="62"/>
      <c r="I284" s="62"/>
      <c r="J284" s="62"/>
      <c r="K284" s="62"/>
      <c r="L284" s="62"/>
      <c r="M284" s="111"/>
      <c r="N284" s="111"/>
      <c r="O284" s="112"/>
      <c r="P284" s="63" t="str">
        <f t="shared" si="11"/>
        <v/>
      </c>
      <c r="Q284" s="30"/>
      <c r="R284" s="88"/>
      <c r="AE284" s="113" t="str">
        <f t="shared" si="10"/>
        <v/>
      </c>
      <c r="AF284" s="113"/>
      <c r="AG284" s="113"/>
      <c r="AH284" s="113"/>
      <c r="AI284" s="113"/>
      <c r="AJ284" s="113"/>
    </row>
    <row r="285" spans="1:36" ht="15.75" customHeight="1">
      <c r="A285" s="64">
        <v>271</v>
      </c>
      <c r="B285" s="65"/>
      <c r="C285" s="80"/>
      <c r="D285" s="66"/>
      <c r="E285" s="67"/>
      <c r="F285" s="80"/>
      <c r="G285" s="62"/>
      <c r="H285" s="62"/>
      <c r="I285" s="62"/>
      <c r="J285" s="62"/>
      <c r="K285" s="62"/>
      <c r="L285" s="62"/>
      <c r="M285" s="111"/>
      <c r="N285" s="111"/>
      <c r="O285" s="112"/>
      <c r="P285" s="63" t="str">
        <f t="shared" si="11"/>
        <v/>
      </c>
      <c r="Q285" s="30"/>
      <c r="R285" s="88"/>
      <c r="AE285" s="113" t="str">
        <f t="shared" si="10"/>
        <v/>
      </c>
      <c r="AF285" s="113"/>
      <c r="AG285" s="113"/>
      <c r="AH285" s="113"/>
      <c r="AI285" s="113"/>
      <c r="AJ285" s="113"/>
    </row>
    <row r="286" spans="1:36" ht="15.75" customHeight="1">
      <c r="A286" s="64">
        <v>272</v>
      </c>
      <c r="B286" s="65"/>
      <c r="C286" s="80"/>
      <c r="D286" s="66"/>
      <c r="E286" s="67"/>
      <c r="F286" s="80"/>
      <c r="G286" s="62"/>
      <c r="H286" s="62"/>
      <c r="I286" s="62"/>
      <c r="J286" s="62"/>
      <c r="K286" s="62"/>
      <c r="L286" s="62"/>
      <c r="M286" s="111"/>
      <c r="N286" s="111"/>
      <c r="O286" s="112"/>
      <c r="P286" s="63" t="str">
        <f t="shared" si="11"/>
        <v/>
      </c>
      <c r="Q286" s="30"/>
      <c r="R286" s="88"/>
      <c r="AE286" s="113" t="str">
        <f t="shared" si="10"/>
        <v/>
      </c>
      <c r="AF286" s="113"/>
      <c r="AG286" s="113"/>
      <c r="AH286" s="113"/>
      <c r="AI286" s="113"/>
      <c r="AJ286" s="113"/>
    </row>
    <row r="287" spans="1:36" ht="15.75" customHeight="1">
      <c r="A287" s="64">
        <v>273</v>
      </c>
      <c r="B287" s="65"/>
      <c r="C287" s="80"/>
      <c r="D287" s="66"/>
      <c r="E287" s="67"/>
      <c r="F287" s="80"/>
      <c r="G287" s="62"/>
      <c r="H287" s="62"/>
      <c r="I287" s="62"/>
      <c r="J287" s="62"/>
      <c r="K287" s="62"/>
      <c r="L287" s="62"/>
      <c r="M287" s="111"/>
      <c r="N287" s="111"/>
      <c r="O287" s="112"/>
      <c r="P287" s="63" t="str">
        <f t="shared" si="11"/>
        <v/>
      </c>
      <c r="Q287" s="30"/>
      <c r="R287" s="88"/>
      <c r="AE287" s="113" t="str">
        <f t="shared" si="10"/>
        <v/>
      </c>
      <c r="AF287" s="113"/>
      <c r="AG287" s="113"/>
      <c r="AH287" s="113"/>
      <c r="AI287" s="113"/>
      <c r="AJ287" s="113"/>
    </row>
    <row r="288" spans="1:36" ht="15.75" customHeight="1">
      <c r="A288" s="64">
        <v>274</v>
      </c>
      <c r="B288" s="65"/>
      <c r="C288" s="80"/>
      <c r="D288" s="66"/>
      <c r="E288" s="67"/>
      <c r="F288" s="80"/>
      <c r="G288" s="62"/>
      <c r="H288" s="62"/>
      <c r="I288" s="62"/>
      <c r="J288" s="62"/>
      <c r="K288" s="62"/>
      <c r="L288" s="62"/>
      <c r="M288" s="111"/>
      <c r="N288" s="111"/>
      <c r="O288" s="112"/>
      <c r="P288" s="63" t="str">
        <f t="shared" si="11"/>
        <v/>
      </c>
      <c r="Q288" s="30"/>
      <c r="R288" s="88"/>
      <c r="AE288" s="113" t="str">
        <f t="shared" si="10"/>
        <v/>
      </c>
      <c r="AF288" s="113"/>
      <c r="AG288" s="113"/>
      <c r="AH288" s="113"/>
      <c r="AI288" s="113"/>
      <c r="AJ288" s="113"/>
    </row>
    <row r="289" spans="1:36" ht="15.75" customHeight="1">
      <c r="A289" s="64">
        <v>275</v>
      </c>
      <c r="B289" s="65"/>
      <c r="C289" s="80"/>
      <c r="D289" s="66"/>
      <c r="E289" s="67"/>
      <c r="F289" s="80"/>
      <c r="G289" s="62"/>
      <c r="H289" s="62"/>
      <c r="I289" s="62"/>
      <c r="J289" s="62"/>
      <c r="K289" s="62"/>
      <c r="L289" s="62"/>
      <c r="M289" s="111"/>
      <c r="N289" s="111"/>
      <c r="O289" s="112"/>
      <c r="P289" s="63" t="str">
        <f t="shared" si="11"/>
        <v/>
      </c>
      <c r="Q289" s="30"/>
      <c r="R289" s="88"/>
      <c r="AE289" s="113" t="str">
        <f t="shared" si="10"/>
        <v/>
      </c>
      <c r="AF289" s="113"/>
      <c r="AG289" s="113"/>
      <c r="AH289" s="113"/>
      <c r="AI289" s="113"/>
      <c r="AJ289" s="113"/>
    </row>
    <row r="290" spans="1:36" ht="15.75" customHeight="1">
      <c r="A290" s="64">
        <v>276</v>
      </c>
      <c r="B290" s="65"/>
      <c r="C290" s="80"/>
      <c r="D290" s="66"/>
      <c r="E290" s="67"/>
      <c r="F290" s="80"/>
      <c r="G290" s="62"/>
      <c r="H290" s="62"/>
      <c r="I290" s="62"/>
      <c r="J290" s="62"/>
      <c r="K290" s="62"/>
      <c r="L290" s="62"/>
      <c r="M290" s="111"/>
      <c r="N290" s="111"/>
      <c r="O290" s="112"/>
      <c r="P290" s="63" t="str">
        <f t="shared" si="11"/>
        <v/>
      </c>
      <c r="Q290" s="30"/>
      <c r="R290" s="88"/>
      <c r="AE290" s="113" t="str">
        <f t="shared" si="10"/>
        <v/>
      </c>
      <c r="AF290" s="113"/>
      <c r="AG290" s="113"/>
      <c r="AH290" s="113"/>
      <c r="AI290" s="113"/>
      <c r="AJ290" s="113"/>
    </row>
    <row r="291" spans="1:36" ht="15.75" customHeight="1">
      <c r="A291" s="64">
        <v>277</v>
      </c>
      <c r="B291" s="65"/>
      <c r="C291" s="80"/>
      <c r="D291" s="66"/>
      <c r="E291" s="67"/>
      <c r="F291" s="80"/>
      <c r="G291" s="62"/>
      <c r="H291" s="62"/>
      <c r="I291" s="62"/>
      <c r="J291" s="62"/>
      <c r="K291" s="62"/>
      <c r="L291" s="62"/>
      <c r="M291" s="111"/>
      <c r="N291" s="111"/>
      <c r="O291" s="112"/>
      <c r="P291" s="63" t="str">
        <f t="shared" si="11"/>
        <v/>
      </c>
      <c r="Q291" s="30"/>
      <c r="R291" s="88"/>
      <c r="AE291" s="113" t="str">
        <f t="shared" si="10"/>
        <v/>
      </c>
      <c r="AF291" s="113"/>
      <c r="AG291" s="113"/>
      <c r="AH291" s="113"/>
      <c r="AI291" s="113"/>
      <c r="AJ291" s="113"/>
    </row>
    <row r="292" spans="1:36" ht="15.75" customHeight="1">
      <c r="A292" s="64">
        <v>278</v>
      </c>
      <c r="B292" s="65"/>
      <c r="C292" s="80"/>
      <c r="D292" s="66"/>
      <c r="E292" s="67"/>
      <c r="F292" s="80"/>
      <c r="G292" s="62"/>
      <c r="H292" s="62"/>
      <c r="I292" s="62"/>
      <c r="J292" s="62"/>
      <c r="K292" s="62"/>
      <c r="L292" s="62"/>
      <c r="M292" s="111"/>
      <c r="N292" s="111"/>
      <c r="O292" s="112"/>
      <c r="P292" s="63" t="str">
        <f t="shared" si="11"/>
        <v/>
      </c>
      <c r="Q292" s="30"/>
      <c r="R292" s="88"/>
      <c r="AE292" s="113" t="str">
        <f t="shared" si="10"/>
        <v/>
      </c>
      <c r="AF292" s="113"/>
      <c r="AG292" s="113"/>
      <c r="AH292" s="113"/>
      <c r="AI292" s="113"/>
      <c r="AJ292" s="113"/>
    </row>
    <row r="293" spans="1:36" ht="15.75" customHeight="1">
      <c r="A293" s="64">
        <v>279</v>
      </c>
      <c r="B293" s="65"/>
      <c r="C293" s="80"/>
      <c r="D293" s="66"/>
      <c r="E293" s="67"/>
      <c r="F293" s="80"/>
      <c r="G293" s="62"/>
      <c r="H293" s="62"/>
      <c r="I293" s="62"/>
      <c r="J293" s="62"/>
      <c r="K293" s="62"/>
      <c r="L293" s="62"/>
      <c r="M293" s="111"/>
      <c r="N293" s="111"/>
      <c r="O293" s="112"/>
      <c r="P293" s="63" t="str">
        <f t="shared" si="11"/>
        <v/>
      </c>
      <c r="Q293" s="30"/>
      <c r="R293" s="88"/>
      <c r="AE293" s="113" t="str">
        <f t="shared" si="10"/>
        <v/>
      </c>
      <c r="AF293" s="113"/>
      <c r="AG293" s="113"/>
      <c r="AH293" s="113"/>
      <c r="AI293" s="113"/>
      <c r="AJ293" s="113"/>
    </row>
    <row r="294" spans="1:36" ht="15.75" customHeight="1">
      <c r="A294" s="64">
        <v>280</v>
      </c>
      <c r="B294" s="65"/>
      <c r="C294" s="80"/>
      <c r="D294" s="66"/>
      <c r="E294" s="67"/>
      <c r="F294" s="80"/>
      <c r="G294" s="62"/>
      <c r="H294" s="62"/>
      <c r="I294" s="62"/>
      <c r="J294" s="62"/>
      <c r="K294" s="62"/>
      <c r="L294" s="62"/>
      <c r="M294" s="111"/>
      <c r="N294" s="111"/>
      <c r="O294" s="112"/>
      <c r="P294" s="63" t="str">
        <f t="shared" si="11"/>
        <v/>
      </c>
      <c r="Q294" s="30"/>
      <c r="R294" s="88"/>
      <c r="AE294" s="113" t="str">
        <f t="shared" si="10"/>
        <v/>
      </c>
      <c r="AF294" s="113"/>
      <c r="AG294" s="113"/>
      <c r="AH294" s="113"/>
      <c r="AI294" s="113"/>
      <c r="AJ294" s="113"/>
    </row>
    <row r="295" spans="1:36" ht="15.75" customHeight="1">
      <c r="A295" s="59">
        <v>281</v>
      </c>
      <c r="B295" s="65"/>
      <c r="C295" s="79"/>
      <c r="D295" s="60"/>
      <c r="E295" s="61"/>
      <c r="F295" s="79"/>
      <c r="G295" s="62"/>
      <c r="H295" s="62"/>
      <c r="I295" s="62"/>
      <c r="J295" s="62"/>
      <c r="K295" s="62"/>
      <c r="L295" s="62"/>
      <c r="M295" s="111"/>
      <c r="N295" s="111"/>
      <c r="O295" s="112"/>
      <c r="P295" s="63" t="str">
        <f t="shared" si="11"/>
        <v/>
      </c>
      <c r="Q295" s="30"/>
      <c r="R295" s="88"/>
      <c r="AE295" s="113" t="str">
        <f t="shared" si="10"/>
        <v/>
      </c>
      <c r="AF295" s="113"/>
      <c r="AG295" s="113"/>
      <c r="AH295" s="113"/>
      <c r="AI295" s="113"/>
      <c r="AJ295" s="113"/>
    </row>
    <row r="296" spans="1:36" ht="15.75" customHeight="1">
      <c r="A296" s="64">
        <v>282</v>
      </c>
      <c r="B296" s="65"/>
      <c r="C296" s="80"/>
      <c r="D296" s="66"/>
      <c r="E296" s="67"/>
      <c r="F296" s="80"/>
      <c r="G296" s="62"/>
      <c r="H296" s="62"/>
      <c r="I296" s="62"/>
      <c r="J296" s="62"/>
      <c r="K296" s="62"/>
      <c r="L296" s="62"/>
      <c r="M296" s="111"/>
      <c r="N296" s="111"/>
      <c r="O296" s="112"/>
      <c r="P296" s="63" t="str">
        <f t="shared" si="11"/>
        <v/>
      </c>
      <c r="Q296" s="30"/>
      <c r="R296" s="88"/>
      <c r="AE296" s="113" t="str">
        <f t="shared" si="10"/>
        <v/>
      </c>
      <c r="AF296" s="113"/>
      <c r="AG296" s="113"/>
      <c r="AH296" s="113"/>
      <c r="AI296" s="113"/>
      <c r="AJ296" s="113"/>
    </row>
    <row r="297" spans="1:36" ht="15.75" customHeight="1">
      <c r="A297" s="64">
        <v>283</v>
      </c>
      <c r="B297" s="65"/>
      <c r="C297" s="80"/>
      <c r="D297" s="66"/>
      <c r="E297" s="67"/>
      <c r="F297" s="80"/>
      <c r="G297" s="62"/>
      <c r="H297" s="62"/>
      <c r="I297" s="62"/>
      <c r="J297" s="62"/>
      <c r="K297" s="62"/>
      <c r="L297" s="62"/>
      <c r="M297" s="111"/>
      <c r="N297" s="111"/>
      <c r="O297" s="112"/>
      <c r="P297" s="63" t="str">
        <f t="shared" si="11"/>
        <v/>
      </c>
      <c r="Q297" s="30"/>
      <c r="R297" s="88"/>
      <c r="AE297" s="113" t="str">
        <f t="shared" si="10"/>
        <v/>
      </c>
      <c r="AF297" s="113"/>
      <c r="AG297" s="113"/>
      <c r="AH297" s="113"/>
      <c r="AI297" s="113"/>
      <c r="AJ297" s="113"/>
    </row>
    <row r="298" spans="1:36" ht="15.75" customHeight="1">
      <c r="A298" s="64">
        <v>284</v>
      </c>
      <c r="B298" s="65"/>
      <c r="C298" s="80"/>
      <c r="D298" s="66"/>
      <c r="E298" s="67"/>
      <c r="F298" s="80"/>
      <c r="G298" s="62"/>
      <c r="H298" s="62"/>
      <c r="I298" s="62"/>
      <c r="J298" s="62"/>
      <c r="K298" s="62"/>
      <c r="L298" s="62"/>
      <c r="M298" s="111"/>
      <c r="N298" s="111"/>
      <c r="O298" s="112"/>
      <c r="P298" s="63" t="str">
        <f t="shared" si="11"/>
        <v/>
      </c>
      <c r="Q298" s="30"/>
      <c r="R298" s="88"/>
      <c r="AE298" s="113" t="str">
        <f t="shared" si="10"/>
        <v/>
      </c>
      <c r="AF298" s="113"/>
      <c r="AG298" s="113"/>
      <c r="AH298" s="113"/>
      <c r="AI298" s="113"/>
      <c r="AJ298" s="113"/>
    </row>
    <row r="299" spans="1:36" ht="15.75" customHeight="1">
      <c r="A299" s="64">
        <v>285</v>
      </c>
      <c r="B299" s="65"/>
      <c r="C299" s="80"/>
      <c r="D299" s="66"/>
      <c r="E299" s="67"/>
      <c r="F299" s="80"/>
      <c r="G299" s="62"/>
      <c r="H299" s="62"/>
      <c r="I299" s="62"/>
      <c r="J299" s="62"/>
      <c r="K299" s="62"/>
      <c r="L299" s="62"/>
      <c r="M299" s="111"/>
      <c r="N299" s="111"/>
      <c r="O299" s="112"/>
      <c r="P299" s="63" t="str">
        <f t="shared" si="11"/>
        <v/>
      </c>
      <c r="Q299" s="30"/>
      <c r="R299" s="88"/>
      <c r="AE299" s="113" t="str">
        <f t="shared" si="10"/>
        <v/>
      </c>
      <c r="AF299" s="113"/>
      <c r="AG299" s="113"/>
      <c r="AH299" s="113"/>
      <c r="AI299" s="113"/>
      <c r="AJ299" s="113"/>
    </row>
    <row r="300" spans="1:36" ht="15.75" customHeight="1">
      <c r="A300" s="64">
        <v>286</v>
      </c>
      <c r="B300" s="65"/>
      <c r="C300" s="80"/>
      <c r="D300" s="66"/>
      <c r="E300" s="67"/>
      <c r="F300" s="80"/>
      <c r="G300" s="62"/>
      <c r="H300" s="62"/>
      <c r="I300" s="62"/>
      <c r="J300" s="62"/>
      <c r="K300" s="62"/>
      <c r="L300" s="62"/>
      <c r="M300" s="111"/>
      <c r="N300" s="111"/>
      <c r="O300" s="112"/>
      <c r="P300" s="63" t="str">
        <f t="shared" si="11"/>
        <v/>
      </c>
      <c r="Q300" s="30"/>
      <c r="R300" s="88"/>
      <c r="AE300" s="113" t="str">
        <f t="shared" si="10"/>
        <v/>
      </c>
      <c r="AF300" s="113"/>
      <c r="AG300" s="113"/>
      <c r="AH300" s="113"/>
      <c r="AI300" s="113"/>
      <c r="AJ300" s="113"/>
    </row>
    <row r="301" spans="1:36" ht="15.75" customHeight="1">
      <c r="A301" s="64">
        <v>287</v>
      </c>
      <c r="B301" s="65"/>
      <c r="C301" s="80"/>
      <c r="D301" s="66"/>
      <c r="E301" s="67"/>
      <c r="F301" s="80"/>
      <c r="G301" s="62"/>
      <c r="H301" s="62"/>
      <c r="I301" s="62"/>
      <c r="J301" s="62"/>
      <c r="K301" s="62"/>
      <c r="L301" s="62"/>
      <c r="M301" s="111"/>
      <c r="N301" s="111"/>
      <c r="O301" s="112"/>
      <c r="P301" s="63" t="str">
        <f t="shared" si="11"/>
        <v/>
      </c>
      <c r="Q301" s="30"/>
      <c r="R301" s="88"/>
      <c r="AE301" s="113" t="str">
        <f t="shared" si="10"/>
        <v/>
      </c>
      <c r="AF301" s="113"/>
      <c r="AG301" s="113"/>
      <c r="AH301" s="113"/>
      <c r="AI301" s="113"/>
      <c r="AJ301" s="113"/>
    </row>
    <row r="302" spans="1:36" ht="15.75" customHeight="1">
      <c r="A302" s="64">
        <v>288</v>
      </c>
      <c r="B302" s="65"/>
      <c r="C302" s="80"/>
      <c r="D302" s="66"/>
      <c r="E302" s="67"/>
      <c r="F302" s="80"/>
      <c r="G302" s="62"/>
      <c r="H302" s="62"/>
      <c r="I302" s="62"/>
      <c r="J302" s="62"/>
      <c r="K302" s="62"/>
      <c r="L302" s="62"/>
      <c r="M302" s="111"/>
      <c r="N302" s="111"/>
      <c r="O302" s="112"/>
      <c r="P302" s="63" t="str">
        <f t="shared" si="11"/>
        <v/>
      </c>
      <c r="Q302" s="30"/>
      <c r="R302" s="88"/>
      <c r="AE302" s="113" t="str">
        <f t="shared" si="10"/>
        <v/>
      </c>
      <c r="AF302" s="113"/>
      <c r="AG302" s="113"/>
      <c r="AH302" s="113"/>
      <c r="AI302" s="113"/>
      <c r="AJ302" s="113"/>
    </row>
    <row r="303" spans="1:36" ht="15.75" customHeight="1">
      <c r="A303" s="64">
        <v>289</v>
      </c>
      <c r="B303" s="65"/>
      <c r="C303" s="80"/>
      <c r="D303" s="66"/>
      <c r="E303" s="67"/>
      <c r="F303" s="80"/>
      <c r="G303" s="62"/>
      <c r="H303" s="62"/>
      <c r="I303" s="62"/>
      <c r="J303" s="62"/>
      <c r="K303" s="62"/>
      <c r="L303" s="62"/>
      <c r="M303" s="111"/>
      <c r="N303" s="111"/>
      <c r="O303" s="112"/>
      <c r="P303" s="63" t="str">
        <f t="shared" si="11"/>
        <v/>
      </c>
      <c r="Q303" s="30"/>
      <c r="R303" s="88"/>
      <c r="AE303" s="113" t="str">
        <f t="shared" si="10"/>
        <v/>
      </c>
      <c r="AF303" s="113"/>
      <c r="AG303" s="113"/>
      <c r="AH303" s="113"/>
      <c r="AI303" s="113"/>
      <c r="AJ303" s="113"/>
    </row>
    <row r="304" spans="1:36" ht="15.75" customHeight="1" thickBot="1">
      <c r="A304" s="68">
        <v>290</v>
      </c>
      <c r="B304" s="69"/>
      <c r="C304" s="81"/>
      <c r="D304" s="70"/>
      <c r="E304" s="71"/>
      <c r="F304" s="81"/>
      <c r="G304" s="62"/>
      <c r="H304" s="62"/>
      <c r="I304" s="62"/>
      <c r="J304" s="62"/>
      <c r="K304" s="62"/>
      <c r="L304" s="62"/>
      <c r="M304" s="109"/>
      <c r="N304" s="109"/>
      <c r="O304" s="110"/>
      <c r="P304" s="72" t="str">
        <f t="shared" si="11"/>
        <v/>
      </c>
      <c r="Q304" s="30"/>
      <c r="R304" s="88"/>
      <c r="AE304" s="113" t="str">
        <f t="shared" si="10"/>
        <v/>
      </c>
      <c r="AF304" s="113"/>
      <c r="AG304" s="113"/>
      <c r="AH304" s="113"/>
      <c r="AI304" s="113"/>
      <c r="AJ304" s="113"/>
    </row>
    <row r="305" spans="1:36" ht="15.75" customHeight="1">
      <c r="A305" s="73">
        <v>291</v>
      </c>
      <c r="B305" s="74"/>
      <c r="C305" s="77"/>
      <c r="D305" s="75"/>
      <c r="E305" s="76"/>
      <c r="F305" s="77"/>
      <c r="G305" s="62"/>
      <c r="H305" s="62"/>
      <c r="I305" s="62"/>
      <c r="J305" s="62"/>
      <c r="K305" s="62"/>
      <c r="L305" s="62"/>
      <c r="M305" s="114"/>
      <c r="N305" s="114"/>
      <c r="O305" s="115"/>
      <c r="P305" s="78" t="str">
        <f t="shared" si="11"/>
        <v/>
      </c>
      <c r="Q305" s="30"/>
      <c r="R305" s="88"/>
      <c r="AE305" s="113" t="str">
        <f t="shared" si="10"/>
        <v/>
      </c>
      <c r="AF305" s="113"/>
      <c r="AG305" s="113"/>
      <c r="AH305" s="113"/>
      <c r="AI305" s="113"/>
      <c r="AJ305" s="113"/>
    </row>
    <row r="306" spans="1:36" ht="15.75" customHeight="1">
      <c r="A306" s="64">
        <v>292</v>
      </c>
      <c r="B306" s="65"/>
      <c r="C306" s="80"/>
      <c r="D306" s="66"/>
      <c r="E306" s="67"/>
      <c r="F306" s="80"/>
      <c r="G306" s="62"/>
      <c r="H306" s="62"/>
      <c r="I306" s="62"/>
      <c r="J306" s="62"/>
      <c r="K306" s="62"/>
      <c r="L306" s="62"/>
      <c r="M306" s="111"/>
      <c r="N306" s="111"/>
      <c r="O306" s="112"/>
      <c r="P306" s="63" t="str">
        <f t="shared" si="11"/>
        <v/>
      </c>
      <c r="Q306" s="30"/>
      <c r="R306" s="88"/>
      <c r="AE306" s="113" t="str">
        <f t="shared" si="10"/>
        <v/>
      </c>
      <c r="AF306" s="113"/>
      <c r="AG306" s="113"/>
      <c r="AH306" s="113"/>
      <c r="AI306" s="113"/>
      <c r="AJ306" s="113"/>
    </row>
    <row r="307" spans="1:36" ht="15.75" customHeight="1">
      <c r="A307" s="64">
        <v>293</v>
      </c>
      <c r="B307" s="65"/>
      <c r="C307" s="80"/>
      <c r="D307" s="66"/>
      <c r="E307" s="67"/>
      <c r="F307" s="80"/>
      <c r="G307" s="62"/>
      <c r="H307" s="62"/>
      <c r="I307" s="62"/>
      <c r="J307" s="62"/>
      <c r="K307" s="62"/>
      <c r="L307" s="62"/>
      <c r="M307" s="111"/>
      <c r="N307" s="111"/>
      <c r="O307" s="112"/>
      <c r="P307" s="63" t="str">
        <f t="shared" si="11"/>
        <v/>
      </c>
      <c r="Q307" s="30"/>
      <c r="R307" s="88"/>
      <c r="AE307" s="113" t="str">
        <f t="shared" si="10"/>
        <v/>
      </c>
      <c r="AF307" s="113"/>
      <c r="AG307" s="113"/>
      <c r="AH307" s="113"/>
      <c r="AI307" s="113"/>
      <c r="AJ307" s="113"/>
    </row>
    <row r="308" spans="1:36" ht="15.75" customHeight="1">
      <c r="A308" s="64">
        <v>294</v>
      </c>
      <c r="B308" s="65"/>
      <c r="C308" s="80"/>
      <c r="D308" s="66"/>
      <c r="E308" s="67"/>
      <c r="F308" s="80"/>
      <c r="G308" s="62"/>
      <c r="H308" s="62"/>
      <c r="I308" s="62"/>
      <c r="J308" s="62"/>
      <c r="K308" s="62"/>
      <c r="L308" s="62"/>
      <c r="M308" s="111"/>
      <c r="N308" s="111"/>
      <c r="O308" s="112"/>
      <c r="P308" s="63" t="str">
        <f t="shared" si="11"/>
        <v/>
      </c>
      <c r="Q308" s="30"/>
      <c r="R308" s="88"/>
      <c r="AE308" s="113" t="str">
        <f t="shared" si="10"/>
        <v/>
      </c>
      <c r="AF308" s="113"/>
      <c r="AG308" s="113"/>
      <c r="AH308" s="113"/>
      <c r="AI308" s="113"/>
      <c r="AJ308" s="113"/>
    </row>
    <row r="309" spans="1:36" ht="15.75" customHeight="1">
      <c r="A309" s="64">
        <v>295</v>
      </c>
      <c r="B309" s="65"/>
      <c r="C309" s="80"/>
      <c r="D309" s="66"/>
      <c r="E309" s="67"/>
      <c r="F309" s="80"/>
      <c r="G309" s="62"/>
      <c r="H309" s="62"/>
      <c r="I309" s="62"/>
      <c r="J309" s="62"/>
      <c r="K309" s="62"/>
      <c r="L309" s="62"/>
      <c r="M309" s="111"/>
      <c r="N309" s="111"/>
      <c r="O309" s="112"/>
      <c r="P309" s="63" t="str">
        <f t="shared" si="11"/>
        <v/>
      </c>
      <c r="Q309" s="30"/>
      <c r="R309" s="88"/>
      <c r="AE309" s="113" t="str">
        <f t="shared" si="10"/>
        <v/>
      </c>
      <c r="AF309" s="113"/>
      <c r="AG309" s="113"/>
      <c r="AH309" s="113"/>
      <c r="AI309" s="113"/>
      <c r="AJ309" s="113"/>
    </row>
    <row r="310" spans="1:36" ht="15.75" customHeight="1">
      <c r="A310" s="64">
        <v>296</v>
      </c>
      <c r="B310" s="65"/>
      <c r="C310" s="80"/>
      <c r="D310" s="66"/>
      <c r="E310" s="67"/>
      <c r="F310" s="80"/>
      <c r="G310" s="62"/>
      <c r="H310" s="62"/>
      <c r="I310" s="62"/>
      <c r="J310" s="62"/>
      <c r="K310" s="62"/>
      <c r="L310" s="62"/>
      <c r="M310" s="111"/>
      <c r="N310" s="111"/>
      <c r="O310" s="112"/>
      <c r="P310" s="63" t="str">
        <f t="shared" si="11"/>
        <v/>
      </c>
      <c r="Q310" s="30"/>
      <c r="R310" s="88"/>
      <c r="AE310" s="113" t="str">
        <f t="shared" si="10"/>
        <v/>
      </c>
      <c r="AF310" s="113"/>
      <c r="AG310" s="113"/>
      <c r="AH310" s="113"/>
      <c r="AI310" s="113"/>
      <c r="AJ310" s="113"/>
    </row>
    <row r="311" spans="1:36" ht="15.75" customHeight="1">
      <c r="A311" s="64">
        <v>297</v>
      </c>
      <c r="B311" s="65"/>
      <c r="C311" s="80"/>
      <c r="D311" s="66"/>
      <c r="E311" s="67"/>
      <c r="F311" s="80"/>
      <c r="G311" s="62"/>
      <c r="H311" s="62"/>
      <c r="I311" s="62"/>
      <c r="J311" s="62"/>
      <c r="K311" s="62"/>
      <c r="L311" s="62"/>
      <c r="M311" s="111"/>
      <c r="N311" s="111"/>
      <c r="O311" s="112"/>
      <c r="P311" s="63" t="str">
        <f t="shared" si="11"/>
        <v/>
      </c>
      <c r="Q311" s="30"/>
      <c r="R311" s="88"/>
      <c r="AE311" s="113" t="str">
        <f t="shared" si="10"/>
        <v/>
      </c>
      <c r="AF311" s="113"/>
      <c r="AG311" s="113"/>
      <c r="AH311" s="113"/>
      <c r="AI311" s="113"/>
      <c r="AJ311" s="113"/>
    </row>
    <row r="312" spans="1:36" ht="15.75" customHeight="1">
      <c r="A312" s="64">
        <v>298</v>
      </c>
      <c r="B312" s="65"/>
      <c r="C312" s="80"/>
      <c r="D312" s="66"/>
      <c r="E312" s="67"/>
      <c r="F312" s="80"/>
      <c r="G312" s="62"/>
      <c r="H312" s="62"/>
      <c r="I312" s="62"/>
      <c r="J312" s="62"/>
      <c r="K312" s="62"/>
      <c r="L312" s="62"/>
      <c r="M312" s="111"/>
      <c r="N312" s="111"/>
      <c r="O312" s="112"/>
      <c r="P312" s="63" t="str">
        <f t="shared" si="11"/>
        <v/>
      </c>
      <c r="Q312" s="30"/>
      <c r="R312" s="88"/>
      <c r="AE312" s="113" t="str">
        <f t="shared" si="10"/>
        <v/>
      </c>
      <c r="AF312" s="113"/>
      <c r="AG312" s="113"/>
      <c r="AH312" s="113"/>
      <c r="AI312" s="113"/>
      <c r="AJ312" s="113"/>
    </row>
    <row r="313" spans="1:36" ht="15.75" customHeight="1">
      <c r="A313" s="64">
        <v>299</v>
      </c>
      <c r="B313" s="65"/>
      <c r="C313" s="80"/>
      <c r="D313" s="66"/>
      <c r="E313" s="67"/>
      <c r="F313" s="80"/>
      <c r="G313" s="62"/>
      <c r="H313" s="62"/>
      <c r="I313" s="62"/>
      <c r="J313" s="62"/>
      <c r="K313" s="62"/>
      <c r="L313" s="62"/>
      <c r="M313" s="111"/>
      <c r="N313" s="111"/>
      <c r="O313" s="112"/>
      <c r="P313" s="63" t="str">
        <f t="shared" si="11"/>
        <v/>
      </c>
      <c r="Q313" s="30"/>
      <c r="R313" s="88"/>
      <c r="AE313" s="113" t="str">
        <f t="shared" si="10"/>
        <v/>
      </c>
      <c r="AF313" s="113"/>
      <c r="AG313" s="113"/>
      <c r="AH313" s="113"/>
      <c r="AI313" s="113"/>
      <c r="AJ313" s="113"/>
    </row>
    <row r="314" spans="1:36" ht="15.75" customHeight="1">
      <c r="A314" s="64">
        <v>300</v>
      </c>
      <c r="B314" s="65"/>
      <c r="C314" s="80"/>
      <c r="D314" s="66"/>
      <c r="E314" s="67"/>
      <c r="F314" s="80"/>
      <c r="G314" s="62"/>
      <c r="H314" s="62"/>
      <c r="I314" s="62"/>
      <c r="J314" s="62"/>
      <c r="K314" s="62"/>
      <c r="L314" s="62"/>
      <c r="M314" s="111"/>
      <c r="N314" s="111"/>
      <c r="O314" s="112"/>
      <c r="P314" s="63" t="str">
        <f t="shared" si="11"/>
        <v/>
      </c>
      <c r="Q314" s="30"/>
      <c r="R314" s="88"/>
      <c r="AE314" s="113" t="str">
        <f t="shared" si="10"/>
        <v/>
      </c>
      <c r="AF314" s="113"/>
      <c r="AG314" s="113"/>
      <c r="AH314" s="113"/>
      <c r="AI314" s="113"/>
      <c r="AJ314" s="113"/>
    </row>
    <row r="315" spans="1:36" ht="15.75" customHeight="1">
      <c r="A315" s="64">
        <v>301</v>
      </c>
      <c r="B315" s="65"/>
      <c r="C315" s="80"/>
      <c r="D315" s="66"/>
      <c r="E315" s="67"/>
      <c r="F315" s="80"/>
      <c r="G315" s="62"/>
      <c r="H315" s="62"/>
      <c r="I315" s="62"/>
      <c r="J315" s="62"/>
      <c r="K315" s="62"/>
      <c r="L315" s="62"/>
      <c r="M315" s="111"/>
      <c r="N315" s="111"/>
      <c r="O315" s="112"/>
      <c r="P315" s="63" t="str">
        <f t="shared" si="11"/>
        <v/>
      </c>
      <c r="Q315" s="30"/>
      <c r="R315" s="88"/>
      <c r="AE315" s="113" t="str">
        <f t="shared" si="10"/>
        <v/>
      </c>
      <c r="AF315" s="113"/>
      <c r="AG315" s="113"/>
      <c r="AH315" s="113"/>
      <c r="AI315" s="113"/>
      <c r="AJ315" s="113"/>
    </row>
    <row r="316" spans="1:36" ht="15.75" customHeight="1">
      <c r="A316" s="64">
        <v>302</v>
      </c>
      <c r="B316" s="65"/>
      <c r="C316" s="80"/>
      <c r="D316" s="66"/>
      <c r="E316" s="67"/>
      <c r="F316" s="80"/>
      <c r="G316" s="62"/>
      <c r="H316" s="62"/>
      <c r="I316" s="62"/>
      <c r="J316" s="62"/>
      <c r="K316" s="62"/>
      <c r="L316" s="62"/>
      <c r="M316" s="111"/>
      <c r="N316" s="111"/>
      <c r="O316" s="112"/>
      <c r="P316" s="63" t="str">
        <f t="shared" si="11"/>
        <v/>
      </c>
      <c r="Q316" s="30"/>
      <c r="R316" s="88"/>
      <c r="AE316" s="113" t="str">
        <f t="shared" si="10"/>
        <v/>
      </c>
      <c r="AF316" s="113"/>
      <c r="AG316" s="113"/>
      <c r="AH316" s="113"/>
      <c r="AI316" s="113"/>
      <c r="AJ316" s="113"/>
    </row>
    <row r="317" spans="1:36" ht="15.75" customHeight="1">
      <c r="A317" s="64">
        <v>303</v>
      </c>
      <c r="B317" s="65"/>
      <c r="C317" s="80"/>
      <c r="D317" s="66"/>
      <c r="E317" s="67"/>
      <c r="F317" s="80"/>
      <c r="G317" s="62"/>
      <c r="H317" s="62"/>
      <c r="I317" s="62"/>
      <c r="J317" s="62"/>
      <c r="K317" s="62"/>
      <c r="L317" s="62"/>
      <c r="M317" s="111"/>
      <c r="N317" s="111"/>
      <c r="O317" s="112"/>
      <c r="P317" s="63" t="str">
        <f t="shared" si="11"/>
        <v/>
      </c>
      <c r="Q317" s="30"/>
      <c r="R317" s="88"/>
      <c r="AE317" s="113" t="str">
        <f t="shared" si="10"/>
        <v/>
      </c>
      <c r="AF317" s="113"/>
      <c r="AG317" s="113"/>
      <c r="AH317" s="113"/>
      <c r="AI317" s="113"/>
      <c r="AJ317" s="113"/>
    </row>
    <row r="318" spans="1:36" ht="15.75" customHeight="1">
      <c r="A318" s="64">
        <v>304</v>
      </c>
      <c r="B318" s="65"/>
      <c r="C318" s="80"/>
      <c r="D318" s="66"/>
      <c r="E318" s="67"/>
      <c r="F318" s="80"/>
      <c r="G318" s="62"/>
      <c r="H318" s="62"/>
      <c r="I318" s="62"/>
      <c r="J318" s="62"/>
      <c r="K318" s="62"/>
      <c r="L318" s="62"/>
      <c r="M318" s="111"/>
      <c r="N318" s="111"/>
      <c r="O318" s="112"/>
      <c r="P318" s="63" t="str">
        <f t="shared" si="11"/>
        <v/>
      </c>
      <c r="Q318" s="30"/>
      <c r="R318" s="88"/>
      <c r="AE318" s="113" t="str">
        <f t="shared" si="10"/>
        <v/>
      </c>
      <c r="AF318" s="113"/>
      <c r="AG318" s="113"/>
      <c r="AH318" s="113"/>
      <c r="AI318" s="113"/>
      <c r="AJ318" s="113"/>
    </row>
    <row r="319" spans="1:36" ht="15.75" customHeight="1">
      <c r="A319" s="64">
        <v>305</v>
      </c>
      <c r="B319" s="65"/>
      <c r="C319" s="80"/>
      <c r="D319" s="66"/>
      <c r="E319" s="67"/>
      <c r="F319" s="80"/>
      <c r="G319" s="62"/>
      <c r="H319" s="62"/>
      <c r="I319" s="62"/>
      <c r="J319" s="62"/>
      <c r="K319" s="62"/>
      <c r="L319" s="62"/>
      <c r="M319" s="111"/>
      <c r="N319" s="111"/>
      <c r="O319" s="112"/>
      <c r="P319" s="63" t="str">
        <f t="shared" si="11"/>
        <v/>
      </c>
      <c r="Q319" s="30"/>
      <c r="R319" s="88"/>
      <c r="AE319" s="113" t="str">
        <f t="shared" si="10"/>
        <v/>
      </c>
      <c r="AF319" s="113"/>
      <c r="AG319" s="113"/>
      <c r="AH319" s="113"/>
      <c r="AI319" s="113"/>
      <c r="AJ319" s="113"/>
    </row>
    <row r="320" spans="1:36" ht="15.75" customHeight="1">
      <c r="A320" s="64">
        <v>306</v>
      </c>
      <c r="B320" s="65"/>
      <c r="C320" s="80"/>
      <c r="D320" s="66"/>
      <c r="E320" s="67"/>
      <c r="F320" s="80"/>
      <c r="G320" s="62"/>
      <c r="H320" s="62"/>
      <c r="I320" s="62"/>
      <c r="J320" s="62"/>
      <c r="K320" s="62"/>
      <c r="L320" s="62"/>
      <c r="M320" s="111"/>
      <c r="N320" s="111"/>
      <c r="O320" s="112"/>
      <c r="P320" s="63" t="str">
        <f t="shared" si="11"/>
        <v/>
      </c>
      <c r="Q320" s="30"/>
      <c r="R320" s="88"/>
      <c r="AE320" s="113" t="str">
        <f t="shared" si="10"/>
        <v/>
      </c>
      <c r="AF320" s="113"/>
      <c r="AG320" s="113"/>
      <c r="AH320" s="113"/>
      <c r="AI320" s="113"/>
      <c r="AJ320" s="113"/>
    </row>
    <row r="321" spans="1:36" ht="15.75" customHeight="1">
      <c r="A321" s="64">
        <v>307</v>
      </c>
      <c r="B321" s="65"/>
      <c r="C321" s="80"/>
      <c r="D321" s="66"/>
      <c r="E321" s="67"/>
      <c r="F321" s="80"/>
      <c r="G321" s="62"/>
      <c r="H321" s="62"/>
      <c r="I321" s="62"/>
      <c r="J321" s="62"/>
      <c r="K321" s="62"/>
      <c r="L321" s="62"/>
      <c r="M321" s="111"/>
      <c r="N321" s="111"/>
      <c r="O321" s="112"/>
      <c r="P321" s="63" t="str">
        <f t="shared" si="11"/>
        <v/>
      </c>
      <c r="Q321" s="30"/>
      <c r="R321" s="88"/>
      <c r="AE321" s="113" t="str">
        <f t="shared" si="10"/>
        <v/>
      </c>
      <c r="AF321" s="113"/>
      <c r="AG321" s="113"/>
      <c r="AH321" s="113"/>
      <c r="AI321" s="113"/>
      <c r="AJ321" s="113"/>
    </row>
    <row r="322" spans="1:36" ht="15.75" customHeight="1">
      <c r="A322" s="64">
        <v>308</v>
      </c>
      <c r="B322" s="65"/>
      <c r="C322" s="80"/>
      <c r="D322" s="66"/>
      <c r="E322" s="67"/>
      <c r="F322" s="80"/>
      <c r="G322" s="62"/>
      <c r="H322" s="62"/>
      <c r="I322" s="62"/>
      <c r="J322" s="62"/>
      <c r="K322" s="62"/>
      <c r="L322" s="62"/>
      <c r="M322" s="111"/>
      <c r="N322" s="111"/>
      <c r="O322" s="112"/>
      <c r="P322" s="63" t="str">
        <f t="shared" si="11"/>
        <v/>
      </c>
      <c r="Q322" s="30"/>
      <c r="R322" s="88"/>
      <c r="AE322" s="113" t="str">
        <f t="shared" si="10"/>
        <v/>
      </c>
      <c r="AF322" s="113"/>
      <c r="AG322" s="113"/>
      <c r="AH322" s="113"/>
      <c r="AI322" s="113"/>
      <c r="AJ322" s="113"/>
    </row>
    <row r="323" spans="1:36" ht="15.75" customHeight="1">
      <c r="A323" s="64">
        <v>309</v>
      </c>
      <c r="B323" s="65"/>
      <c r="C323" s="80"/>
      <c r="D323" s="66"/>
      <c r="E323" s="67"/>
      <c r="F323" s="80"/>
      <c r="G323" s="62"/>
      <c r="H323" s="62"/>
      <c r="I323" s="62"/>
      <c r="J323" s="62"/>
      <c r="K323" s="62"/>
      <c r="L323" s="62"/>
      <c r="M323" s="111"/>
      <c r="N323" s="111"/>
      <c r="O323" s="112"/>
      <c r="P323" s="63" t="str">
        <f t="shared" si="11"/>
        <v/>
      </c>
      <c r="Q323" s="30"/>
      <c r="R323" s="88"/>
      <c r="AE323" s="113" t="str">
        <f t="shared" si="10"/>
        <v/>
      </c>
      <c r="AF323" s="113"/>
      <c r="AG323" s="113"/>
      <c r="AH323" s="113"/>
      <c r="AI323" s="113"/>
      <c r="AJ323" s="113"/>
    </row>
    <row r="324" spans="1:36" ht="15.75" customHeight="1">
      <c r="A324" s="64">
        <v>310</v>
      </c>
      <c r="B324" s="65"/>
      <c r="C324" s="80"/>
      <c r="D324" s="66"/>
      <c r="E324" s="67"/>
      <c r="F324" s="80"/>
      <c r="G324" s="62"/>
      <c r="H324" s="62"/>
      <c r="I324" s="62"/>
      <c r="J324" s="62"/>
      <c r="K324" s="62"/>
      <c r="L324" s="62"/>
      <c r="M324" s="111"/>
      <c r="N324" s="111"/>
      <c r="O324" s="112"/>
      <c r="P324" s="63" t="str">
        <f t="shared" si="11"/>
        <v/>
      </c>
      <c r="Q324" s="30"/>
      <c r="R324" s="88"/>
      <c r="AE324" s="113" t="str">
        <f t="shared" si="10"/>
        <v/>
      </c>
      <c r="AF324" s="113"/>
      <c r="AG324" s="113"/>
      <c r="AH324" s="113"/>
      <c r="AI324" s="113"/>
      <c r="AJ324" s="113"/>
    </row>
    <row r="325" spans="1:36" ht="15.75" customHeight="1">
      <c r="A325" s="64">
        <v>311</v>
      </c>
      <c r="B325" s="65"/>
      <c r="C325" s="80"/>
      <c r="D325" s="66"/>
      <c r="E325" s="67"/>
      <c r="F325" s="80"/>
      <c r="G325" s="62"/>
      <c r="H325" s="62"/>
      <c r="I325" s="62"/>
      <c r="J325" s="62"/>
      <c r="K325" s="62"/>
      <c r="L325" s="62"/>
      <c r="M325" s="111"/>
      <c r="N325" s="111"/>
      <c r="O325" s="112"/>
      <c r="P325" s="63" t="str">
        <f t="shared" si="11"/>
        <v/>
      </c>
      <c r="Q325" s="30"/>
      <c r="R325" s="88"/>
      <c r="AE325" s="113" t="str">
        <f t="shared" si="10"/>
        <v/>
      </c>
      <c r="AF325" s="113"/>
      <c r="AG325" s="113"/>
      <c r="AH325" s="113"/>
      <c r="AI325" s="113"/>
      <c r="AJ325" s="113"/>
    </row>
    <row r="326" spans="1:36" ht="15.75" customHeight="1">
      <c r="A326" s="64">
        <v>312</v>
      </c>
      <c r="B326" s="65"/>
      <c r="C326" s="80"/>
      <c r="D326" s="66"/>
      <c r="E326" s="67"/>
      <c r="F326" s="80"/>
      <c r="G326" s="62"/>
      <c r="H326" s="62"/>
      <c r="I326" s="62"/>
      <c r="J326" s="62"/>
      <c r="K326" s="62"/>
      <c r="L326" s="62"/>
      <c r="M326" s="111"/>
      <c r="N326" s="111"/>
      <c r="O326" s="112"/>
      <c r="P326" s="63" t="str">
        <f t="shared" si="11"/>
        <v/>
      </c>
      <c r="Q326" s="30"/>
      <c r="R326" s="88"/>
      <c r="AE326" s="113" t="str">
        <f t="shared" si="10"/>
        <v/>
      </c>
      <c r="AF326" s="113"/>
      <c r="AG326" s="113"/>
      <c r="AH326" s="113"/>
      <c r="AI326" s="113"/>
      <c r="AJ326" s="113"/>
    </row>
    <row r="327" spans="1:36" ht="15.75" customHeight="1">
      <c r="A327" s="64">
        <v>313</v>
      </c>
      <c r="B327" s="65"/>
      <c r="C327" s="80"/>
      <c r="D327" s="66"/>
      <c r="E327" s="67"/>
      <c r="F327" s="80"/>
      <c r="G327" s="62"/>
      <c r="H327" s="62"/>
      <c r="I327" s="62"/>
      <c r="J327" s="62"/>
      <c r="K327" s="62"/>
      <c r="L327" s="62"/>
      <c r="M327" s="111"/>
      <c r="N327" s="111"/>
      <c r="O327" s="112"/>
      <c r="P327" s="63" t="str">
        <f t="shared" si="11"/>
        <v/>
      </c>
      <c r="Q327" s="30"/>
      <c r="R327" s="88"/>
      <c r="AE327" s="113" t="str">
        <f t="shared" si="10"/>
        <v/>
      </c>
      <c r="AF327" s="113"/>
      <c r="AG327" s="113"/>
      <c r="AH327" s="113"/>
      <c r="AI327" s="113"/>
      <c r="AJ327" s="113"/>
    </row>
    <row r="328" spans="1:36" ht="15.75" customHeight="1">
      <c r="A328" s="64">
        <v>314</v>
      </c>
      <c r="B328" s="65"/>
      <c r="C328" s="80"/>
      <c r="D328" s="66"/>
      <c r="E328" s="67"/>
      <c r="F328" s="80"/>
      <c r="G328" s="62"/>
      <c r="H328" s="62"/>
      <c r="I328" s="62"/>
      <c r="J328" s="62"/>
      <c r="K328" s="62"/>
      <c r="L328" s="62"/>
      <c r="M328" s="111"/>
      <c r="N328" s="111"/>
      <c r="O328" s="112"/>
      <c r="P328" s="63" t="str">
        <f t="shared" si="11"/>
        <v/>
      </c>
      <c r="Q328" s="30"/>
      <c r="R328" s="88"/>
      <c r="AE328" s="113" t="str">
        <f t="shared" si="10"/>
        <v/>
      </c>
      <c r="AF328" s="113"/>
      <c r="AG328" s="113"/>
      <c r="AH328" s="113"/>
      <c r="AI328" s="113"/>
      <c r="AJ328" s="113"/>
    </row>
    <row r="329" spans="1:36" ht="15.75" customHeight="1">
      <c r="A329" s="64">
        <v>315</v>
      </c>
      <c r="B329" s="65"/>
      <c r="C329" s="80"/>
      <c r="D329" s="66"/>
      <c r="E329" s="67"/>
      <c r="F329" s="80"/>
      <c r="G329" s="62"/>
      <c r="H329" s="62"/>
      <c r="I329" s="62"/>
      <c r="J329" s="62"/>
      <c r="K329" s="62"/>
      <c r="L329" s="62"/>
      <c r="M329" s="111"/>
      <c r="N329" s="111"/>
      <c r="O329" s="112"/>
      <c r="P329" s="63" t="str">
        <f t="shared" si="11"/>
        <v/>
      </c>
      <c r="Q329" s="30"/>
      <c r="R329" s="88"/>
      <c r="AE329" s="113" t="str">
        <f t="shared" si="10"/>
        <v/>
      </c>
      <c r="AF329" s="113"/>
      <c r="AG329" s="113"/>
      <c r="AH329" s="113"/>
      <c r="AI329" s="113"/>
      <c r="AJ329" s="113"/>
    </row>
    <row r="330" spans="1:36" ht="15.75" customHeight="1">
      <c r="A330" s="64">
        <v>316</v>
      </c>
      <c r="B330" s="65"/>
      <c r="C330" s="80"/>
      <c r="D330" s="66"/>
      <c r="E330" s="67"/>
      <c r="F330" s="80"/>
      <c r="G330" s="62"/>
      <c r="H330" s="62"/>
      <c r="I330" s="62"/>
      <c r="J330" s="62"/>
      <c r="K330" s="62"/>
      <c r="L330" s="62"/>
      <c r="M330" s="111"/>
      <c r="N330" s="111"/>
      <c r="O330" s="112"/>
      <c r="P330" s="63" t="str">
        <f t="shared" si="11"/>
        <v/>
      </c>
      <c r="Q330" s="30"/>
      <c r="R330" s="88"/>
      <c r="AE330" s="113" t="str">
        <f t="shared" si="10"/>
        <v/>
      </c>
      <c r="AF330" s="113"/>
      <c r="AG330" s="113"/>
      <c r="AH330" s="113"/>
      <c r="AI330" s="113"/>
      <c r="AJ330" s="113"/>
    </row>
    <row r="331" spans="1:36" ht="15.75" customHeight="1">
      <c r="A331" s="64">
        <v>317</v>
      </c>
      <c r="B331" s="65"/>
      <c r="C331" s="80"/>
      <c r="D331" s="66"/>
      <c r="E331" s="67"/>
      <c r="F331" s="80"/>
      <c r="G331" s="62"/>
      <c r="H331" s="62"/>
      <c r="I331" s="62"/>
      <c r="J331" s="62"/>
      <c r="K331" s="62"/>
      <c r="L331" s="62"/>
      <c r="M331" s="111"/>
      <c r="N331" s="111"/>
      <c r="O331" s="112"/>
      <c r="P331" s="63" t="str">
        <f t="shared" si="11"/>
        <v/>
      </c>
      <c r="Q331" s="30"/>
      <c r="R331" s="88"/>
      <c r="AE331" s="113" t="str">
        <f t="shared" si="10"/>
        <v/>
      </c>
      <c r="AF331" s="113"/>
      <c r="AG331" s="113"/>
      <c r="AH331" s="113"/>
      <c r="AI331" s="113"/>
      <c r="AJ331" s="113"/>
    </row>
    <row r="332" spans="1:36" ht="15.75" customHeight="1">
      <c r="A332" s="64">
        <v>318</v>
      </c>
      <c r="B332" s="65"/>
      <c r="C332" s="80"/>
      <c r="D332" s="66"/>
      <c r="E332" s="67"/>
      <c r="F332" s="80"/>
      <c r="G332" s="62"/>
      <c r="H332" s="62"/>
      <c r="I332" s="62"/>
      <c r="J332" s="62"/>
      <c r="K332" s="62"/>
      <c r="L332" s="62"/>
      <c r="M332" s="111"/>
      <c r="N332" s="111"/>
      <c r="O332" s="112"/>
      <c r="P332" s="63" t="str">
        <f t="shared" si="11"/>
        <v/>
      </c>
      <c r="Q332" s="30"/>
      <c r="R332" s="88"/>
      <c r="AE332" s="113" t="str">
        <f t="shared" ref="AE332:AE395" si="12">C335&amp;D335&amp;F335</f>
        <v/>
      </c>
      <c r="AF332" s="113"/>
      <c r="AG332" s="113"/>
      <c r="AH332" s="113"/>
      <c r="AI332" s="113"/>
      <c r="AJ332" s="113"/>
    </row>
    <row r="333" spans="1:36" ht="15.75" customHeight="1">
      <c r="A333" s="64">
        <v>319</v>
      </c>
      <c r="B333" s="65"/>
      <c r="C333" s="80"/>
      <c r="D333" s="66"/>
      <c r="E333" s="67"/>
      <c r="F333" s="80"/>
      <c r="G333" s="62"/>
      <c r="H333" s="62"/>
      <c r="I333" s="62"/>
      <c r="J333" s="62"/>
      <c r="K333" s="62"/>
      <c r="L333" s="62"/>
      <c r="M333" s="111"/>
      <c r="N333" s="111"/>
      <c r="O333" s="112"/>
      <c r="P333" s="63" t="str">
        <f t="shared" si="11"/>
        <v/>
      </c>
      <c r="Q333" s="30"/>
      <c r="R333" s="88"/>
      <c r="AE333" s="113" t="str">
        <f t="shared" si="12"/>
        <v/>
      </c>
      <c r="AF333" s="113"/>
      <c r="AG333" s="113"/>
      <c r="AH333" s="113"/>
      <c r="AI333" s="113"/>
      <c r="AJ333" s="113"/>
    </row>
    <row r="334" spans="1:36" ht="15.75" customHeight="1">
      <c r="A334" s="64">
        <v>320</v>
      </c>
      <c r="B334" s="65"/>
      <c r="C334" s="80"/>
      <c r="D334" s="66"/>
      <c r="E334" s="67"/>
      <c r="F334" s="80"/>
      <c r="G334" s="62"/>
      <c r="H334" s="62"/>
      <c r="I334" s="62"/>
      <c r="J334" s="62"/>
      <c r="K334" s="62"/>
      <c r="L334" s="62"/>
      <c r="M334" s="111"/>
      <c r="N334" s="111"/>
      <c r="O334" s="112"/>
      <c r="P334" s="63" t="str">
        <f t="shared" si="11"/>
        <v/>
      </c>
      <c r="Q334" s="30"/>
      <c r="R334" s="88"/>
      <c r="AE334" s="113" t="str">
        <f t="shared" si="12"/>
        <v/>
      </c>
      <c r="AF334" s="113"/>
      <c r="AG334" s="113"/>
      <c r="AH334" s="113"/>
      <c r="AI334" s="113"/>
      <c r="AJ334" s="113"/>
    </row>
    <row r="335" spans="1:36" ht="15.75" customHeight="1">
      <c r="A335" s="59">
        <v>321</v>
      </c>
      <c r="B335" s="65"/>
      <c r="C335" s="79"/>
      <c r="D335" s="60"/>
      <c r="E335" s="61"/>
      <c r="F335" s="79"/>
      <c r="G335" s="62"/>
      <c r="H335" s="62"/>
      <c r="I335" s="62"/>
      <c r="J335" s="62"/>
      <c r="K335" s="62"/>
      <c r="L335" s="62"/>
      <c r="M335" s="111"/>
      <c r="N335" s="111"/>
      <c r="O335" s="112"/>
      <c r="P335" s="63" t="str">
        <f t="shared" ref="P335:P398" si="13">IFERROR(VLOOKUP(AE332,$R$15:$AC$66,2,FALSE),"")</f>
        <v/>
      </c>
      <c r="Q335" s="30"/>
      <c r="R335" s="88"/>
      <c r="AE335" s="113" t="str">
        <f t="shared" si="12"/>
        <v/>
      </c>
      <c r="AF335" s="113"/>
      <c r="AG335" s="113"/>
      <c r="AH335" s="113"/>
      <c r="AI335" s="113"/>
      <c r="AJ335" s="113"/>
    </row>
    <row r="336" spans="1:36" ht="15.75" customHeight="1">
      <c r="A336" s="64">
        <v>322</v>
      </c>
      <c r="B336" s="65"/>
      <c r="C336" s="80"/>
      <c r="D336" s="66"/>
      <c r="E336" s="67"/>
      <c r="F336" s="80"/>
      <c r="G336" s="62"/>
      <c r="H336" s="62"/>
      <c r="I336" s="62"/>
      <c r="J336" s="62"/>
      <c r="K336" s="62"/>
      <c r="L336" s="62"/>
      <c r="M336" s="111"/>
      <c r="N336" s="111"/>
      <c r="O336" s="112"/>
      <c r="P336" s="63" t="str">
        <f t="shared" si="13"/>
        <v/>
      </c>
      <c r="Q336" s="30"/>
      <c r="R336" s="88"/>
      <c r="AE336" s="113" t="str">
        <f t="shared" si="12"/>
        <v/>
      </c>
      <c r="AF336" s="113"/>
      <c r="AG336" s="113"/>
      <c r="AH336" s="113"/>
      <c r="AI336" s="113"/>
      <c r="AJ336" s="113"/>
    </row>
    <row r="337" spans="1:36" ht="15.75" customHeight="1">
      <c r="A337" s="64">
        <v>323</v>
      </c>
      <c r="B337" s="65"/>
      <c r="C337" s="80"/>
      <c r="D337" s="66"/>
      <c r="E337" s="67"/>
      <c r="F337" s="80"/>
      <c r="G337" s="62"/>
      <c r="H337" s="62"/>
      <c r="I337" s="62"/>
      <c r="J337" s="62"/>
      <c r="K337" s="62"/>
      <c r="L337" s="62"/>
      <c r="M337" s="111"/>
      <c r="N337" s="111"/>
      <c r="O337" s="112"/>
      <c r="P337" s="63" t="str">
        <f t="shared" si="13"/>
        <v/>
      </c>
      <c r="Q337" s="30"/>
      <c r="R337" s="88"/>
      <c r="AE337" s="113" t="str">
        <f t="shared" si="12"/>
        <v/>
      </c>
      <c r="AF337" s="113"/>
      <c r="AG337" s="113"/>
      <c r="AH337" s="113"/>
      <c r="AI337" s="113"/>
      <c r="AJ337" s="113"/>
    </row>
    <row r="338" spans="1:36" ht="15.75" customHeight="1">
      <c r="A338" s="64">
        <v>324</v>
      </c>
      <c r="B338" s="65"/>
      <c r="C338" s="80"/>
      <c r="D338" s="66"/>
      <c r="E338" s="67"/>
      <c r="F338" s="80"/>
      <c r="G338" s="62"/>
      <c r="H338" s="62"/>
      <c r="I338" s="62"/>
      <c r="J338" s="62"/>
      <c r="K338" s="62"/>
      <c r="L338" s="62"/>
      <c r="M338" s="111"/>
      <c r="N338" s="111"/>
      <c r="O338" s="112"/>
      <c r="P338" s="63" t="str">
        <f t="shared" si="13"/>
        <v/>
      </c>
      <c r="Q338" s="30"/>
      <c r="R338" s="88"/>
      <c r="AE338" s="113" t="str">
        <f t="shared" si="12"/>
        <v/>
      </c>
      <c r="AF338" s="113"/>
      <c r="AG338" s="113"/>
      <c r="AH338" s="113"/>
      <c r="AI338" s="113"/>
      <c r="AJ338" s="113"/>
    </row>
    <row r="339" spans="1:36" ht="15.75" customHeight="1">
      <c r="A339" s="64">
        <v>325</v>
      </c>
      <c r="B339" s="65"/>
      <c r="C339" s="80"/>
      <c r="D339" s="66"/>
      <c r="E339" s="67"/>
      <c r="F339" s="80"/>
      <c r="G339" s="62"/>
      <c r="H339" s="62"/>
      <c r="I339" s="62"/>
      <c r="J339" s="62"/>
      <c r="K339" s="62"/>
      <c r="L339" s="62"/>
      <c r="M339" s="111"/>
      <c r="N339" s="111"/>
      <c r="O339" s="112"/>
      <c r="P339" s="63" t="str">
        <f t="shared" si="13"/>
        <v/>
      </c>
      <c r="Q339" s="30"/>
      <c r="R339" s="88"/>
      <c r="AE339" s="113" t="str">
        <f t="shared" si="12"/>
        <v/>
      </c>
      <c r="AF339" s="113"/>
      <c r="AG339" s="113"/>
      <c r="AH339" s="113"/>
      <c r="AI339" s="113"/>
      <c r="AJ339" s="113"/>
    </row>
    <row r="340" spans="1:36" ht="15.75" customHeight="1">
      <c r="A340" s="64">
        <v>326</v>
      </c>
      <c r="B340" s="65"/>
      <c r="C340" s="80"/>
      <c r="D340" s="66"/>
      <c r="E340" s="67"/>
      <c r="F340" s="80"/>
      <c r="G340" s="62"/>
      <c r="H340" s="62"/>
      <c r="I340" s="62"/>
      <c r="J340" s="62"/>
      <c r="K340" s="62"/>
      <c r="L340" s="62"/>
      <c r="M340" s="111"/>
      <c r="N340" s="111"/>
      <c r="O340" s="112"/>
      <c r="P340" s="63" t="str">
        <f t="shared" si="13"/>
        <v/>
      </c>
      <c r="Q340" s="30"/>
      <c r="R340" s="88"/>
      <c r="AE340" s="113" t="str">
        <f t="shared" si="12"/>
        <v/>
      </c>
      <c r="AF340" s="113"/>
      <c r="AG340" s="113"/>
      <c r="AH340" s="113"/>
      <c r="AI340" s="113"/>
      <c r="AJ340" s="113"/>
    </row>
    <row r="341" spans="1:36" ht="15.75" customHeight="1">
      <c r="A341" s="64">
        <v>327</v>
      </c>
      <c r="B341" s="65"/>
      <c r="C341" s="80"/>
      <c r="D341" s="66"/>
      <c r="E341" s="67"/>
      <c r="F341" s="80"/>
      <c r="G341" s="62"/>
      <c r="H341" s="62"/>
      <c r="I341" s="62"/>
      <c r="J341" s="62"/>
      <c r="K341" s="62"/>
      <c r="L341" s="62"/>
      <c r="M341" s="111"/>
      <c r="N341" s="111"/>
      <c r="O341" s="112"/>
      <c r="P341" s="63" t="str">
        <f t="shared" si="13"/>
        <v/>
      </c>
      <c r="Q341" s="30"/>
      <c r="R341" s="88"/>
      <c r="AE341" s="113" t="str">
        <f t="shared" si="12"/>
        <v/>
      </c>
      <c r="AF341" s="113"/>
      <c r="AG341" s="113"/>
      <c r="AH341" s="113"/>
      <c r="AI341" s="113"/>
      <c r="AJ341" s="113"/>
    </row>
    <row r="342" spans="1:36" ht="15.75" customHeight="1">
      <c r="A342" s="64">
        <v>328</v>
      </c>
      <c r="B342" s="65"/>
      <c r="C342" s="80"/>
      <c r="D342" s="66"/>
      <c r="E342" s="67"/>
      <c r="F342" s="80"/>
      <c r="G342" s="62"/>
      <c r="H342" s="62"/>
      <c r="I342" s="62"/>
      <c r="J342" s="62"/>
      <c r="K342" s="62"/>
      <c r="L342" s="62"/>
      <c r="M342" s="111"/>
      <c r="N342" s="111"/>
      <c r="O342" s="112"/>
      <c r="P342" s="63" t="str">
        <f t="shared" si="13"/>
        <v/>
      </c>
      <c r="Q342" s="30"/>
      <c r="R342" s="88"/>
      <c r="AE342" s="113" t="str">
        <f t="shared" si="12"/>
        <v/>
      </c>
      <c r="AF342" s="113"/>
      <c r="AG342" s="113"/>
      <c r="AH342" s="113"/>
      <c r="AI342" s="113"/>
      <c r="AJ342" s="113"/>
    </row>
    <row r="343" spans="1:36" ht="15.75" customHeight="1">
      <c r="A343" s="64">
        <v>329</v>
      </c>
      <c r="B343" s="65"/>
      <c r="C343" s="80"/>
      <c r="D343" s="66"/>
      <c r="E343" s="67"/>
      <c r="F343" s="80"/>
      <c r="G343" s="62"/>
      <c r="H343" s="62"/>
      <c r="I343" s="62"/>
      <c r="J343" s="62"/>
      <c r="K343" s="62"/>
      <c r="L343" s="62"/>
      <c r="M343" s="111"/>
      <c r="N343" s="111"/>
      <c r="O343" s="112"/>
      <c r="P343" s="63" t="str">
        <f t="shared" si="13"/>
        <v/>
      </c>
      <c r="Q343" s="30"/>
      <c r="R343" s="88"/>
      <c r="AE343" s="113" t="str">
        <f t="shared" si="12"/>
        <v/>
      </c>
      <c r="AF343" s="113"/>
      <c r="AG343" s="113"/>
      <c r="AH343" s="113"/>
      <c r="AI343" s="113"/>
      <c r="AJ343" s="113"/>
    </row>
    <row r="344" spans="1:36" ht="15.75" customHeight="1">
      <c r="A344" s="64">
        <v>330</v>
      </c>
      <c r="B344" s="65"/>
      <c r="C344" s="80"/>
      <c r="D344" s="66"/>
      <c r="E344" s="67"/>
      <c r="F344" s="80"/>
      <c r="G344" s="62"/>
      <c r="H344" s="62"/>
      <c r="I344" s="62"/>
      <c r="J344" s="62"/>
      <c r="K344" s="62"/>
      <c r="L344" s="62"/>
      <c r="M344" s="111"/>
      <c r="N344" s="111"/>
      <c r="O344" s="112"/>
      <c r="P344" s="63" t="str">
        <f t="shared" si="13"/>
        <v/>
      </c>
      <c r="Q344" s="30"/>
      <c r="R344" s="88"/>
      <c r="AE344" s="113" t="str">
        <f t="shared" si="12"/>
        <v/>
      </c>
      <c r="AF344" s="113"/>
      <c r="AG344" s="113"/>
      <c r="AH344" s="113"/>
      <c r="AI344" s="113"/>
      <c r="AJ344" s="113"/>
    </row>
    <row r="345" spans="1:36" ht="15.75" customHeight="1">
      <c r="A345" s="64">
        <v>331</v>
      </c>
      <c r="B345" s="65"/>
      <c r="C345" s="80"/>
      <c r="D345" s="66"/>
      <c r="E345" s="67"/>
      <c r="F345" s="80"/>
      <c r="G345" s="62"/>
      <c r="H345" s="62"/>
      <c r="I345" s="62"/>
      <c r="J345" s="62"/>
      <c r="K345" s="62"/>
      <c r="L345" s="62"/>
      <c r="M345" s="111"/>
      <c r="N345" s="111"/>
      <c r="O345" s="112"/>
      <c r="P345" s="63" t="str">
        <f t="shared" si="13"/>
        <v/>
      </c>
      <c r="Q345" s="30"/>
      <c r="R345" s="88"/>
      <c r="AE345" s="113" t="str">
        <f t="shared" si="12"/>
        <v/>
      </c>
      <c r="AF345" s="113"/>
      <c r="AG345" s="113"/>
      <c r="AH345" s="113"/>
      <c r="AI345" s="113"/>
      <c r="AJ345" s="113"/>
    </row>
    <row r="346" spans="1:36" ht="15.75" customHeight="1">
      <c r="A346" s="64">
        <v>332</v>
      </c>
      <c r="B346" s="65"/>
      <c r="C346" s="80"/>
      <c r="D346" s="66"/>
      <c r="E346" s="67"/>
      <c r="F346" s="80"/>
      <c r="G346" s="62"/>
      <c r="H346" s="62"/>
      <c r="I346" s="62"/>
      <c r="J346" s="62"/>
      <c r="K346" s="62"/>
      <c r="L346" s="62"/>
      <c r="M346" s="111"/>
      <c r="N346" s="111"/>
      <c r="O346" s="112"/>
      <c r="P346" s="63" t="str">
        <f t="shared" si="13"/>
        <v/>
      </c>
      <c r="Q346" s="30"/>
      <c r="R346" s="88"/>
      <c r="AE346" s="113" t="str">
        <f t="shared" si="12"/>
        <v/>
      </c>
      <c r="AF346" s="113"/>
      <c r="AG346" s="113"/>
      <c r="AH346" s="113"/>
      <c r="AI346" s="113"/>
      <c r="AJ346" s="113"/>
    </row>
    <row r="347" spans="1:36" ht="15.75" customHeight="1">
      <c r="A347" s="64">
        <v>333</v>
      </c>
      <c r="B347" s="65"/>
      <c r="C347" s="80"/>
      <c r="D347" s="66"/>
      <c r="E347" s="67"/>
      <c r="F347" s="80"/>
      <c r="G347" s="62"/>
      <c r="H347" s="62"/>
      <c r="I347" s="62"/>
      <c r="J347" s="62"/>
      <c r="K347" s="62"/>
      <c r="L347" s="62"/>
      <c r="M347" s="111"/>
      <c r="N347" s="111"/>
      <c r="O347" s="112"/>
      <c r="P347" s="63" t="str">
        <f t="shared" si="13"/>
        <v/>
      </c>
      <c r="Q347" s="30"/>
      <c r="R347" s="88"/>
      <c r="AE347" s="113" t="str">
        <f t="shared" si="12"/>
        <v/>
      </c>
      <c r="AF347" s="113"/>
      <c r="AG347" s="113"/>
      <c r="AH347" s="113"/>
      <c r="AI347" s="113"/>
      <c r="AJ347" s="113"/>
    </row>
    <row r="348" spans="1:36" ht="15.75" customHeight="1">
      <c r="A348" s="64">
        <v>334</v>
      </c>
      <c r="B348" s="65"/>
      <c r="C348" s="80"/>
      <c r="D348" s="66"/>
      <c r="E348" s="67"/>
      <c r="F348" s="80"/>
      <c r="G348" s="62"/>
      <c r="H348" s="62"/>
      <c r="I348" s="62"/>
      <c r="J348" s="62"/>
      <c r="K348" s="62"/>
      <c r="L348" s="62"/>
      <c r="M348" s="111"/>
      <c r="N348" s="111"/>
      <c r="O348" s="112"/>
      <c r="P348" s="63" t="str">
        <f t="shared" si="13"/>
        <v/>
      </c>
      <c r="Q348" s="30"/>
      <c r="R348" s="88"/>
      <c r="AE348" s="113" t="str">
        <f t="shared" si="12"/>
        <v/>
      </c>
      <c r="AF348" s="113"/>
      <c r="AG348" s="113"/>
      <c r="AH348" s="113"/>
      <c r="AI348" s="113"/>
      <c r="AJ348" s="113"/>
    </row>
    <row r="349" spans="1:36" ht="15.75" customHeight="1">
      <c r="A349" s="64">
        <v>335</v>
      </c>
      <c r="B349" s="65"/>
      <c r="C349" s="80"/>
      <c r="D349" s="66"/>
      <c r="E349" s="67"/>
      <c r="F349" s="80"/>
      <c r="G349" s="62"/>
      <c r="H349" s="62"/>
      <c r="I349" s="62"/>
      <c r="J349" s="62"/>
      <c r="K349" s="62"/>
      <c r="L349" s="62"/>
      <c r="M349" s="111"/>
      <c r="N349" s="111"/>
      <c r="O349" s="112"/>
      <c r="P349" s="63" t="str">
        <f t="shared" si="13"/>
        <v/>
      </c>
      <c r="Q349" s="30"/>
      <c r="R349" s="88"/>
      <c r="AE349" s="113" t="str">
        <f t="shared" si="12"/>
        <v/>
      </c>
      <c r="AF349" s="113"/>
      <c r="AG349" s="113"/>
      <c r="AH349" s="113"/>
      <c r="AI349" s="113"/>
      <c r="AJ349" s="113"/>
    </row>
    <row r="350" spans="1:36" ht="15.75" customHeight="1">
      <c r="A350" s="64">
        <v>336</v>
      </c>
      <c r="B350" s="65"/>
      <c r="C350" s="80"/>
      <c r="D350" s="66"/>
      <c r="E350" s="67"/>
      <c r="F350" s="80"/>
      <c r="G350" s="62"/>
      <c r="H350" s="62"/>
      <c r="I350" s="62"/>
      <c r="J350" s="62"/>
      <c r="K350" s="62"/>
      <c r="L350" s="62"/>
      <c r="M350" s="111"/>
      <c r="N350" s="111"/>
      <c r="O350" s="112"/>
      <c r="P350" s="63" t="str">
        <f t="shared" si="13"/>
        <v/>
      </c>
      <c r="Q350" s="30"/>
      <c r="R350" s="88"/>
      <c r="AE350" s="113" t="str">
        <f t="shared" si="12"/>
        <v/>
      </c>
      <c r="AF350" s="113"/>
      <c r="AG350" s="113"/>
      <c r="AH350" s="113"/>
      <c r="AI350" s="113"/>
      <c r="AJ350" s="113"/>
    </row>
    <row r="351" spans="1:36" ht="15.75" customHeight="1">
      <c r="A351" s="64">
        <v>337</v>
      </c>
      <c r="B351" s="65"/>
      <c r="C351" s="80"/>
      <c r="D351" s="66"/>
      <c r="E351" s="67"/>
      <c r="F351" s="80"/>
      <c r="G351" s="62"/>
      <c r="H351" s="62"/>
      <c r="I351" s="62"/>
      <c r="J351" s="62"/>
      <c r="K351" s="62"/>
      <c r="L351" s="62"/>
      <c r="M351" s="111"/>
      <c r="N351" s="111"/>
      <c r="O351" s="112"/>
      <c r="P351" s="63" t="str">
        <f t="shared" si="13"/>
        <v/>
      </c>
      <c r="Q351" s="30"/>
      <c r="R351" s="88"/>
      <c r="AE351" s="113" t="str">
        <f t="shared" si="12"/>
        <v/>
      </c>
      <c r="AF351" s="113"/>
      <c r="AG351" s="113"/>
      <c r="AH351" s="113"/>
      <c r="AI351" s="113"/>
      <c r="AJ351" s="113"/>
    </row>
    <row r="352" spans="1:36" ht="15.75" customHeight="1">
      <c r="A352" s="64">
        <v>338</v>
      </c>
      <c r="B352" s="65"/>
      <c r="C352" s="80"/>
      <c r="D352" s="66"/>
      <c r="E352" s="67"/>
      <c r="F352" s="80"/>
      <c r="G352" s="62"/>
      <c r="H352" s="62"/>
      <c r="I352" s="62"/>
      <c r="J352" s="62"/>
      <c r="K352" s="62"/>
      <c r="L352" s="62"/>
      <c r="M352" s="111"/>
      <c r="N352" s="111"/>
      <c r="O352" s="112"/>
      <c r="P352" s="63" t="str">
        <f t="shared" si="13"/>
        <v/>
      </c>
      <c r="Q352" s="30"/>
      <c r="R352" s="88"/>
      <c r="AE352" s="113" t="str">
        <f t="shared" si="12"/>
        <v/>
      </c>
      <c r="AF352" s="113"/>
      <c r="AG352" s="113"/>
      <c r="AH352" s="113"/>
      <c r="AI352" s="113"/>
      <c r="AJ352" s="113"/>
    </row>
    <row r="353" spans="1:36" ht="15.75" customHeight="1">
      <c r="A353" s="64">
        <v>339</v>
      </c>
      <c r="B353" s="65"/>
      <c r="C353" s="80"/>
      <c r="D353" s="66"/>
      <c r="E353" s="67"/>
      <c r="F353" s="80"/>
      <c r="G353" s="62"/>
      <c r="H353" s="62"/>
      <c r="I353" s="62"/>
      <c r="J353" s="62"/>
      <c r="K353" s="62"/>
      <c r="L353" s="62"/>
      <c r="M353" s="111"/>
      <c r="N353" s="111"/>
      <c r="O353" s="112"/>
      <c r="P353" s="63" t="str">
        <f t="shared" si="13"/>
        <v/>
      </c>
      <c r="Q353" s="30"/>
      <c r="R353" s="88"/>
      <c r="AE353" s="113" t="str">
        <f t="shared" si="12"/>
        <v/>
      </c>
      <c r="AF353" s="113"/>
      <c r="AG353" s="113"/>
      <c r="AH353" s="113"/>
      <c r="AI353" s="113"/>
      <c r="AJ353" s="113"/>
    </row>
    <row r="354" spans="1:36" ht="15.75" customHeight="1" thickBot="1">
      <c r="A354" s="68">
        <v>340</v>
      </c>
      <c r="B354" s="69"/>
      <c r="C354" s="81"/>
      <c r="D354" s="70"/>
      <c r="E354" s="71"/>
      <c r="F354" s="81"/>
      <c r="G354" s="62"/>
      <c r="H354" s="62"/>
      <c r="I354" s="62"/>
      <c r="J354" s="62"/>
      <c r="K354" s="62"/>
      <c r="L354" s="62"/>
      <c r="M354" s="109"/>
      <c r="N354" s="109"/>
      <c r="O354" s="110"/>
      <c r="P354" s="72" t="str">
        <f t="shared" si="13"/>
        <v/>
      </c>
      <c r="Q354" s="30"/>
      <c r="R354" s="88"/>
      <c r="AE354" s="113" t="str">
        <f t="shared" si="12"/>
        <v/>
      </c>
      <c r="AF354" s="113"/>
      <c r="AG354" s="113"/>
      <c r="AH354" s="113"/>
      <c r="AI354" s="113"/>
      <c r="AJ354" s="113"/>
    </row>
    <row r="355" spans="1:36" ht="15.75" customHeight="1">
      <c r="A355" s="73">
        <v>341</v>
      </c>
      <c r="B355" s="74"/>
      <c r="C355" s="77"/>
      <c r="D355" s="75"/>
      <c r="E355" s="76"/>
      <c r="F355" s="77"/>
      <c r="G355" s="62"/>
      <c r="H355" s="62"/>
      <c r="I355" s="62"/>
      <c r="J355" s="62"/>
      <c r="K355" s="62"/>
      <c r="L355" s="62"/>
      <c r="M355" s="114"/>
      <c r="N355" s="114"/>
      <c r="O355" s="115"/>
      <c r="P355" s="78" t="str">
        <f t="shared" si="13"/>
        <v/>
      </c>
      <c r="Q355" s="30"/>
      <c r="R355" s="88"/>
      <c r="AE355" s="113" t="str">
        <f t="shared" si="12"/>
        <v/>
      </c>
      <c r="AF355" s="113"/>
      <c r="AG355" s="113"/>
      <c r="AH355" s="113"/>
      <c r="AI355" s="113"/>
      <c r="AJ355" s="113"/>
    </row>
    <row r="356" spans="1:36" ht="15.75" customHeight="1">
      <c r="A356" s="64">
        <v>342</v>
      </c>
      <c r="B356" s="65"/>
      <c r="C356" s="80"/>
      <c r="D356" s="66"/>
      <c r="E356" s="67"/>
      <c r="F356" s="80"/>
      <c r="G356" s="62"/>
      <c r="H356" s="62"/>
      <c r="I356" s="62"/>
      <c r="J356" s="62"/>
      <c r="K356" s="62"/>
      <c r="L356" s="62"/>
      <c r="M356" s="111"/>
      <c r="N356" s="111"/>
      <c r="O356" s="112"/>
      <c r="P356" s="63" t="str">
        <f t="shared" si="13"/>
        <v/>
      </c>
      <c r="Q356" s="30"/>
      <c r="R356" s="88"/>
      <c r="AE356" s="113" t="str">
        <f t="shared" si="12"/>
        <v/>
      </c>
      <c r="AF356" s="113"/>
      <c r="AG356" s="113"/>
      <c r="AH356" s="113"/>
      <c r="AI356" s="113"/>
      <c r="AJ356" s="113"/>
    </row>
    <row r="357" spans="1:36" ht="15.75" customHeight="1">
      <c r="A357" s="64">
        <v>343</v>
      </c>
      <c r="B357" s="65"/>
      <c r="C357" s="80"/>
      <c r="D357" s="66"/>
      <c r="E357" s="67"/>
      <c r="F357" s="80"/>
      <c r="G357" s="62"/>
      <c r="H357" s="62"/>
      <c r="I357" s="62"/>
      <c r="J357" s="62"/>
      <c r="K357" s="62"/>
      <c r="L357" s="62"/>
      <c r="M357" s="111"/>
      <c r="N357" s="111"/>
      <c r="O357" s="112"/>
      <c r="P357" s="63" t="str">
        <f t="shared" si="13"/>
        <v/>
      </c>
      <c r="Q357" s="30"/>
      <c r="R357" s="88"/>
      <c r="AE357" s="113" t="str">
        <f t="shared" si="12"/>
        <v/>
      </c>
      <c r="AF357" s="113"/>
      <c r="AG357" s="113"/>
      <c r="AH357" s="113"/>
      <c r="AI357" s="113"/>
      <c r="AJ357" s="113"/>
    </row>
    <row r="358" spans="1:36" ht="15.75" customHeight="1">
      <c r="A358" s="64">
        <v>344</v>
      </c>
      <c r="B358" s="65"/>
      <c r="C358" s="80"/>
      <c r="D358" s="66"/>
      <c r="E358" s="67"/>
      <c r="F358" s="80"/>
      <c r="G358" s="62"/>
      <c r="H358" s="62"/>
      <c r="I358" s="62"/>
      <c r="J358" s="62"/>
      <c r="K358" s="62"/>
      <c r="L358" s="62"/>
      <c r="M358" s="111"/>
      <c r="N358" s="111"/>
      <c r="O358" s="112"/>
      <c r="P358" s="63" t="str">
        <f t="shared" si="13"/>
        <v/>
      </c>
      <c r="Q358" s="30"/>
      <c r="R358" s="88"/>
      <c r="AE358" s="113" t="str">
        <f t="shared" si="12"/>
        <v/>
      </c>
      <c r="AF358" s="113"/>
      <c r="AG358" s="113"/>
      <c r="AH358" s="113"/>
      <c r="AI358" s="113"/>
      <c r="AJ358" s="113"/>
    </row>
    <row r="359" spans="1:36" ht="15.75" customHeight="1">
      <c r="A359" s="64">
        <v>345</v>
      </c>
      <c r="B359" s="65"/>
      <c r="C359" s="80"/>
      <c r="D359" s="66"/>
      <c r="E359" s="67"/>
      <c r="F359" s="80"/>
      <c r="G359" s="62"/>
      <c r="H359" s="62"/>
      <c r="I359" s="62"/>
      <c r="J359" s="62"/>
      <c r="K359" s="62"/>
      <c r="L359" s="62"/>
      <c r="M359" s="111"/>
      <c r="N359" s="111"/>
      <c r="O359" s="112"/>
      <c r="P359" s="63" t="str">
        <f t="shared" si="13"/>
        <v/>
      </c>
      <c r="Q359" s="30"/>
      <c r="R359" s="88"/>
      <c r="AE359" s="113" t="str">
        <f t="shared" si="12"/>
        <v/>
      </c>
      <c r="AF359" s="113"/>
      <c r="AG359" s="113"/>
      <c r="AH359" s="113"/>
      <c r="AI359" s="113"/>
      <c r="AJ359" s="113"/>
    </row>
    <row r="360" spans="1:36" ht="15.75" customHeight="1">
      <c r="A360" s="64">
        <v>346</v>
      </c>
      <c r="B360" s="65"/>
      <c r="C360" s="80"/>
      <c r="D360" s="66"/>
      <c r="E360" s="67"/>
      <c r="F360" s="80"/>
      <c r="G360" s="62"/>
      <c r="H360" s="62"/>
      <c r="I360" s="62"/>
      <c r="J360" s="62"/>
      <c r="K360" s="62"/>
      <c r="L360" s="62"/>
      <c r="M360" s="111"/>
      <c r="N360" s="111"/>
      <c r="O360" s="112"/>
      <c r="P360" s="63" t="str">
        <f t="shared" si="13"/>
        <v/>
      </c>
      <c r="Q360" s="30"/>
      <c r="R360" s="88"/>
      <c r="AE360" s="113" t="str">
        <f t="shared" si="12"/>
        <v/>
      </c>
      <c r="AF360" s="113"/>
      <c r="AG360" s="113"/>
      <c r="AH360" s="113"/>
      <c r="AI360" s="113"/>
      <c r="AJ360" s="113"/>
    </row>
    <row r="361" spans="1:36" ht="15.75" customHeight="1">
      <c r="A361" s="64">
        <v>347</v>
      </c>
      <c r="B361" s="65"/>
      <c r="C361" s="80"/>
      <c r="D361" s="66"/>
      <c r="E361" s="67"/>
      <c r="F361" s="80"/>
      <c r="G361" s="62"/>
      <c r="H361" s="62"/>
      <c r="I361" s="62"/>
      <c r="J361" s="62"/>
      <c r="K361" s="62"/>
      <c r="L361" s="62"/>
      <c r="M361" s="111"/>
      <c r="N361" s="111"/>
      <c r="O361" s="112"/>
      <c r="P361" s="63" t="str">
        <f t="shared" si="13"/>
        <v/>
      </c>
      <c r="Q361" s="30"/>
      <c r="R361" s="88"/>
      <c r="AE361" s="113" t="str">
        <f t="shared" si="12"/>
        <v/>
      </c>
      <c r="AF361" s="113"/>
      <c r="AG361" s="113"/>
      <c r="AH361" s="113"/>
      <c r="AI361" s="113"/>
      <c r="AJ361" s="113"/>
    </row>
    <row r="362" spans="1:36" ht="15.75" customHeight="1">
      <c r="A362" s="64">
        <v>348</v>
      </c>
      <c r="B362" s="65"/>
      <c r="C362" s="80"/>
      <c r="D362" s="66"/>
      <c r="E362" s="67"/>
      <c r="F362" s="80"/>
      <c r="G362" s="62"/>
      <c r="H362" s="62"/>
      <c r="I362" s="62"/>
      <c r="J362" s="62"/>
      <c r="K362" s="62"/>
      <c r="L362" s="62"/>
      <c r="M362" s="111"/>
      <c r="N362" s="111"/>
      <c r="O362" s="112"/>
      <c r="P362" s="63" t="str">
        <f t="shared" si="13"/>
        <v/>
      </c>
      <c r="Q362" s="30"/>
      <c r="R362" s="88"/>
      <c r="AE362" s="113" t="str">
        <f t="shared" si="12"/>
        <v/>
      </c>
      <c r="AF362" s="113"/>
      <c r="AG362" s="113"/>
      <c r="AH362" s="113"/>
      <c r="AI362" s="113"/>
      <c r="AJ362" s="113"/>
    </row>
    <row r="363" spans="1:36" ht="15.75" customHeight="1">
      <c r="A363" s="64">
        <v>349</v>
      </c>
      <c r="B363" s="65"/>
      <c r="C363" s="80"/>
      <c r="D363" s="66"/>
      <c r="E363" s="67"/>
      <c r="F363" s="80"/>
      <c r="G363" s="62"/>
      <c r="H363" s="62"/>
      <c r="I363" s="62"/>
      <c r="J363" s="62"/>
      <c r="K363" s="62"/>
      <c r="L363" s="62"/>
      <c r="M363" s="111"/>
      <c r="N363" s="111"/>
      <c r="O363" s="112"/>
      <c r="P363" s="63" t="str">
        <f t="shared" si="13"/>
        <v/>
      </c>
      <c r="Q363" s="30"/>
      <c r="R363" s="88"/>
      <c r="AE363" s="113" t="str">
        <f t="shared" si="12"/>
        <v/>
      </c>
      <c r="AF363" s="113"/>
      <c r="AG363" s="113"/>
      <c r="AH363" s="113"/>
      <c r="AI363" s="113"/>
      <c r="AJ363" s="113"/>
    </row>
    <row r="364" spans="1:36" ht="15.75" customHeight="1">
      <c r="A364" s="64">
        <v>350</v>
      </c>
      <c r="B364" s="65"/>
      <c r="C364" s="80"/>
      <c r="D364" s="66"/>
      <c r="E364" s="67"/>
      <c r="F364" s="80"/>
      <c r="G364" s="62"/>
      <c r="H364" s="62"/>
      <c r="I364" s="62"/>
      <c r="J364" s="62"/>
      <c r="K364" s="62"/>
      <c r="L364" s="62"/>
      <c r="M364" s="111"/>
      <c r="N364" s="111"/>
      <c r="O364" s="112"/>
      <c r="P364" s="63" t="str">
        <f t="shared" si="13"/>
        <v/>
      </c>
      <c r="Q364" s="30"/>
      <c r="R364" s="88"/>
      <c r="AE364" s="113" t="str">
        <f t="shared" si="12"/>
        <v/>
      </c>
      <c r="AF364" s="113"/>
      <c r="AG364" s="113"/>
      <c r="AH364" s="113"/>
      <c r="AI364" s="113"/>
      <c r="AJ364" s="113"/>
    </row>
    <row r="365" spans="1:36" ht="15.75" customHeight="1">
      <c r="A365" s="64">
        <v>351</v>
      </c>
      <c r="B365" s="65"/>
      <c r="C365" s="80"/>
      <c r="D365" s="66"/>
      <c r="E365" s="67"/>
      <c r="F365" s="80"/>
      <c r="G365" s="62"/>
      <c r="H365" s="62"/>
      <c r="I365" s="62"/>
      <c r="J365" s="62"/>
      <c r="K365" s="62"/>
      <c r="L365" s="62"/>
      <c r="M365" s="111"/>
      <c r="N365" s="111"/>
      <c r="O365" s="112"/>
      <c r="P365" s="63" t="str">
        <f t="shared" si="13"/>
        <v/>
      </c>
      <c r="Q365" s="30"/>
      <c r="R365" s="88"/>
      <c r="AE365" s="113" t="str">
        <f t="shared" si="12"/>
        <v/>
      </c>
      <c r="AF365" s="113"/>
      <c r="AG365" s="113"/>
      <c r="AH365" s="113"/>
      <c r="AI365" s="113"/>
      <c r="AJ365" s="113"/>
    </row>
    <row r="366" spans="1:36" ht="15.75" customHeight="1">
      <c r="A366" s="64">
        <v>352</v>
      </c>
      <c r="B366" s="65"/>
      <c r="C366" s="80"/>
      <c r="D366" s="66"/>
      <c r="E366" s="67"/>
      <c r="F366" s="80"/>
      <c r="G366" s="62"/>
      <c r="H366" s="62"/>
      <c r="I366" s="62"/>
      <c r="J366" s="62"/>
      <c r="K366" s="62"/>
      <c r="L366" s="62"/>
      <c r="M366" s="111"/>
      <c r="N366" s="111"/>
      <c r="O366" s="112"/>
      <c r="P366" s="63" t="str">
        <f t="shared" si="13"/>
        <v/>
      </c>
      <c r="Q366" s="30"/>
      <c r="R366" s="88"/>
      <c r="AE366" s="113" t="str">
        <f t="shared" si="12"/>
        <v/>
      </c>
      <c r="AF366" s="113"/>
      <c r="AG366" s="113"/>
      <c r="AH366" s="113"/>
      <c r="AI366" s="113"/>
      <c r="AJ366" s="113"/>
    </row>
    <row r="367" spans="1:36" ht="15.75" customHeight="1">
      <c r="A367" s="64">
        <v>353</v>
      </c>
      <c r="B367" s="65"/>
      <c r="C367" s="80"/>
      <c r="D367" s="66"/>
      <c r="E367" s="67"/>
      <c r="F367" s="80"/>
      <c r="G367" s="62"/>
      <c r="H367" s="62"/>
      <c r="I367" s="62"/>
      <c r="J367" s="62"/>
      <c r="K367" s="62"/>
      <c r="L367" s="62"/>
      <c r="M367" s="111"/>
      <c r="N367" s="111"/>
      <c r="O367" s="112"/>
      <c r="P367" s="63" t="str">
        <f t="shared" si="13"/>
        <v/>
      </c>
      <c r="Q367" s="30"/>
      <c r="R367" s="88"/>
      <c r="AE367" s="113" t="str">
        <f t="shared" si="12"/>
        <v/>
      </c>
      <c r="AF367" s="113"/>
      <c r="AG367" s="113"/>
      <c r="AH367" s="113"/>
      <c r="AI367" s="113"/>
      <c r="AJ367" s="113"/>
    </row>
    <row r="368" spans="1:36" ht="15.75" customHeight="1">
      <c r="A368" s="64">
        <v>354</v>
      </c>
      <c r="B368" s="65"/>
      <c r="C368" s="80"/>
      <c r="D368" s="66"/>
      <c r="E368" s="67"/>
      <c r="F368" s="80"/>
      <c r="G368" s="62"/>
      <c r="H368" s="62"/>
      <c r="I368" s="62"/>
      <c r="J368" s="62"/>
      <c r="K368" s="62"/>
      <c r="L368" s="62"/>
      <c r="M368" s="111"/>
      <c r="N368" s="111"/>
      <c r="O368" s="112"/>
      <c r="P368" s="63" t="str">
        <f t="shared" si="13"/>
        <v/>
      </c>
      <c r="Q368" s="30"/>
      <c r="R368" s="88"/>
      <c r="AE368" s="113" t="str">
        <f t="shared" si="12"/>
        <v/>
      </c>
      <c r="AF368" s="113"/>
      <c r="AG368" s="113"/>
      <c r="AH368" s="113"/>
      <c r="AI368" s="113"/>
      <c r="AJ368" s="113"/>
    </row>
    <row r="369" spans="1:36" ht="15.75" customHeight="1">
      <c r="A369" s="64">
        <v>355</v>
      </c>
      <c r="B369" s="65"/>
      <c r="C369" s="80"/>
      <c r="D369" s="66"/>
      <c r="E369" s="67"/>
      <c r="F369" s="80"/>
      <c r="G369" s="62"/>
      <c r="H369" s="62"/>
      <c r="I369" s="62"/>
      <c r="J369" s="62"/>
      <c r="K369" s="62"/>
      <c r="L369" s="62"/>
      <c r="M369" s="111"/>
      <c r="N369" s="111"/>
      <c r="O369" s="112"/>
      <c r="P369" s="63" t="str">
        <f t="shared" si="13"/>
        <v/>
      </c>
      <c r="Q369" s="30"/>
      <c r="R369" s="88"/>
      <c r="AE369" s="113" t="str">
        <f t="shared" si="12"/>
        <v/>
      </c>
      <c r="AF369" s="113"/>
      <c r="AG369" s="113"/>
      <c r="AH369" s="113"/>
      <c r="AI369" s="113"/>
      <c r="AJ369" s="113"/>
    </row>
    <row r="370" spans="1:36" ht="15.75" customHeight="1">
      <c r="A370" s="64">
        <v>356</v>
      </c>
      <c r="B370" s="65"/>
      <c r="C370" s="80"/>
      <c r="D370" s="66"/>
      <c r="E370" s="67"/>
      <c r="F370" s="80"/>
      <c r="G370" s="62"/>
      <c r="H370" s="62"/>
      <c r="I370" s="62"/>
      <c r="J370" s="62"/>
      <c r="K370" s="62"/>
      <c r="L370" s="62"/>
      <c r="M370" s="111"/>
      <c r="N370" s="111"/>
      <c r="O370" s="112"/>
      <c r="P370" s="63" t="str">
        <f t="shared" si="13"/>
        <v/>
      </c>
      <c r="Q370" s="30"/>
      <c r="R370" s="88"/>
      <c r="AE370" s="113" t="str">
        <f t="shared" si="12"/>
        <v/>
      </c>
      <c r="AF370" s="113"/>
      <c r="AG370" s="113"/>
      <c r="AH370" s="113"/>
      <c r="AI370" s="113"/>
      <c r="AJ370" s="113"/>
    </row>
    <row r="371" spans="1:36" ht="15.75" customHeight="1">
      <c r="A371" s="64">
        <v>357</v>
      </c>
      <c r="B371" s="65"/>
      <c r="C371" s="80"/>
      <c r="D371" s="66"/>
      <c r="E371" s="67"/>
      <c r="F371" s="80"/>
      <c r="G371" s="62"/>
      <c r="H371" s="62"/>
      <c r="I371" s="62"/>
      <c r="J371" s="62"/>
      <c r="K371" s="62"/>
      <c r="L371" s="62"/>
      <c r="M371" s="111"/>
      <c r="N371" s="111"/>
      <c r="O371" s="112"/>
      <c r="P371" s="63" t="str">
        <f t="shared" si="13"/>
        <v/>
      </c>
      <c r="Q371" s="30"/>
      <c r="R371" s="88"/>
      <c r="AE371" s="113" t="str">
        <f t="shared" si="12"/>
        <v/>
      </c>
      <c r="AF371" s="113"/>
      <c r="AG371" s="113"/>
      <c r="AH371" s="113"/>
      <c r="AI371" s="113"/>
      <c r="AJ371" s="113"/>
    </row>
    <row r="372" spans="1:36" ht="15.75" customHeight="1">
      <c r="A372" s="64">
        <v>358</v>
      </c>
      <c r="B372" s="65"/>
      <c r="C372" s="80"/>
      <c r="D372" s="66"/>
      <c r="E372" s="67"/>
      <c r="F372" s="80"/>
      <c r="G372" s="62"/>
      <c r="H372" s="62"/>
      <c r="I372" s="62"/>
      <c r="J372" s="62"/>
      <c r="K372" s="62"/>
      <c r="L372" s="62"/>
      <c r="M372" s="111"/>
      <c r="N372" s="111"/>
      <c r="O372" s="112"/>
      <c r="P372" s="63" t="str">
        <f t="shared" si="13"/>
        <v/>
      </c>
      <c r="Q372" s="30"/>
      <c r="R372" s="88"/>
      <c r="AE372" s="113" t="str">
        <f t="shared" si="12"/>
        <v/>
      </c>
      <c r="AF372" s="113"/>
      <c r="AG372" s="113"/>
      <c r="AH372" s="113"/>
      <c r="AI372" s="113"/>
      <c r="AJ372" s="113"/>
    </row>
    <row r="373" spans="1:36" ht="15.75" customHeight="1">
      <c r="A373" s="64">
        <v>359</v>
      </c>
      <c r="B373" s="65"/>
      <c r="C373" s="80"/>
      <c r="D373" s="66"/>
      <c r="E373" s="67"/>
      <c r="F373" s="80"/>
      <c r="G373" s="62"/>
      <c r="H373" s="62"/>
      <c r="I373" s="62"/>
      <c r="J373" s="62"/>
      <c r="K373" s="62"/>
      <c r="L373" s="62"/>
      <c r="M373" s="111"/>
      <c r="N373" s="111"/>
      <c r="O373" s="112"/>
      <c r="P373" s="63" t="str">
        <f t="shared" si="13"/>
        <v/>
      </c>
      <c r="Q373" s="30"/>
      <c r="R373" s="88"/>
      <c r="AE373" s="113" t="str">
        <f t="shared" si="12"/>
        <v/>
      </c>
      <c r="AF373" s="113"/>
      <c r="AG373" s="113"/>
      <c r="AH373" s="113"/>
      <c r="AI373" s="113"/>
      <c r="AJ373" s="113"/>
    </row>
    <row r="374" spans="1:36" ht="15.75" customHeight="1">
      <c r="A374" s="64">
        <v>360</v>
      </c>
      <c r="B374" s="65"/>
      <c r="C374" s="80"/>
      <c r="D374" s="66"/>
      <c r="E374" s="67"/>
      <c r="F374" s="80"/>
      <c r="G374" s="62"/>
      <c r="H374" s="62"/>
      <c r="I374" s="62"/>
      <c r="J374" s="62"/>
      <c r="K374" s="62"/>
      <c r="L374" s="62"/>
      <c r="M374" s="111"/>
      <c r="N374" s="111"/>
      <c r="O374" s="112"/>
      <c r="P374" s="63" t="str">
        <f t="shared" si="13"/>
        <v/>
      </c>
      <c r="Q374" s="30"/>
      <c r="R374" s="88"/>
      <c r="AE374" s="113" t="str">
        <f t="shared" si="12"/>
        <v/>
      </c>
      <c r="AF374" s="113"/>
      <c r="AG374" s="113"/>
      <c r="AH374" s="113"/>
      <c r="AI374" s="113"/>
      <c r="AJ374" s="113"/>
    </row>
    <row r="375" spans="1:36" ht="15.75" customHeight="1">
      <c r="A375" s="59">
        <v>361</v>
      </c>
      <c r="B375" s="65"/>
      <c r="C375" s="79"/>
      <c r="D375" s="60"/>
      <c r="E375" s="61"/>
      <c r="F375" s="79"/>
      <c r="G375" s="62"/>
      <c r="H375" s="62"/>
      <c r="I375" s="62"/>
      <c r="J375" s="62"/>
      <c r="K375" s="62"/>
      <c r="L375" s="62"/>
      <c r="M375" s="111"/>
      <c r="N375" s="111"/>
      <c r="O375" s="112"/>
      <c r="P375" s="63" t="str">
        <f t="shared" si="13"/>
        <v/>
      </c>
      <c r="Q375" s="30"/>
      <c r="R375" s="88"/>
      <c r="AE375" s="113" t="str">
        <f t="shared" si="12"/>
        <v/>
      </c>
      <c r="AF375" s="113"/>
      <c r="AG375" s="113"/>
      <c r="AH375" s="113"/>
      <c r="AI375" s="113"/>
      <c r="AJ375" s="113"/>
    </row>
    <row r="376" spans="1:36" ht="15.75" customHeight="1">
      <c r="A376" s="64">
        <v>362</v>
      </c>
      <c r="B376" s="65"/>
      <c r="C376" s="80"/>
      <c r="D376" s="66"/>
      <c r="E376" s="67"/>
      <c r="F376" s="80"/>
      <c r="G376" s="62"/>
      <c r="H376" s="62"/>
      <c r="I376" s="62"/>
      <c r="J376" s="62"/>
      <c r="K376" s="62"/>
      <c r="L376" s="62"/>
      <c r="M376" s="111"/>
      <c r="N376" s="111"/>
      <c r="O376" s="112"/>
      <c r="P376" s="63" t="str">
        <f t="shared" si="13"/>
        <v/>
      </c>
      <c r="Q376" s="30"/>
      <c r="R376" s="88"/>
      <c r="AE376" s="113" t="str">
        <f t="shared" si="12"/>
        <v/>
      </c>
      <c r="AF376" s="113"/>
      <c r="AG376" s="113"/>
      <c r="AH376" s="113"/>
      <c r="AI376" s="113"/>
      <c r="AJ376" s="113"/>
    </row>
    <row r="377" spans="1:36" ht="15.75" customHeight="1">
      <c r="A377" s="64">
        <v>363</v>
      </c>
      <c r="B377" s="65"/>
      <c r="C377" s="80"/>
      <c r="D377" s="66"/>
      <c r="E377" s="67"/>
      <c r="F377" s="80"/>
      <c r="G377" s="62"/>
      <c r="H377" s="62"/>
      <c r="I377" s="62"/>
      <c r="J377" s="62"/>
      <c r="K377" s="62"/>
      <c r="L377" s="62"/>
      <c r="M377" s="111"/>
      <c r="N377" s="111"/>
      <c r="O377" s="112"/>
      <c r="P377" s="63" t="str">
        <f t="shared" si="13"/>
        <v/>
      </c>
      <c r="Q377" s="30"/>
      <c r="R377" s="88"/>
      <c r="AE377" s="113" t="str">
        <f t="shared" si="12"/>
        <v/>
      </c>
      <c r="AF377" s="113"/>
      <c r="AG377" s="113"/>
      <c r="AH377" s="113"/>
      <c r="AI377" s="113"/>
      <c r="AJ377" s="113"/>
    </row>
    <row r="378" spans="1:36" ht="15.75" customHeight="1">
      <c r="A378" s="64">
        <v>364</v>
      </c>
      <c r="B378" s="65"/>
      <c r="C378" s="80"/>
      <c r="D378" s="66"/>
      <c r="E378" s="67"/>
      <c r="F378" s="80"/>
      <c r="G378" s="62"/>
      <c r="H378" s="62"/>
      <c r="I378" s="62"/>
      <c r="J378" s="62"/>
      <c r="K378" s="62"/>
      <c r="L378" s="62"/>
      <c r="M378" s="111"/>
      <c r="N378" s="111"/>
      <c r="O378" s="112"/>
      <c r="P378" s="63" t="str">
        <f t="shared" si="13"/>
        <v/>
      </c>
      <c r="Q378" s="30"/>
      <c r="R378" s="88"/>
      <c r="AE378" s="113" t="str">
        <f t="shared" si="12"/>
        <v/>
      </c>
      <c r="AF378" s="113"/>
      <c r="AG378" s="113"/>
      <c r="AH378" s="113"/>
      <c r="AI378" s="113"/>
      <c r="AJ378" s="113"/>
    </row>
    <row r="379" spans="1:36" ht="15.75" customHeight="1">
      <c r="A379" s="64">
        <v>365</v>
      </c>
      <c r="B379" s="65"/>
      <c r="C379" s="80"/>
      <c r="D379" s="66"/>
      <c r="E379" s="67"/>
      <c r="F379" s="80"/>
      <c r="G379" s="62"/>
      <c r="H379" s="62"/>
      <c r="I379" s="62"/>
      <c r="J379" s="62"/>
      <c r="K379" s="62"/>
      <c r="L379" s="62"/>
      <c r="M379" s="111"/>
      <c r="N379" s="111"/>
      <c r="O379" s="112"/>
      <c r="P379" s="63" t="str">
        <f t="shared" si="13"/>
        <v/>
      </c>
      <c r="Q379" s="30"/>
      <c r="R379" s="88"/>
      <c r="AE379" s="113" t="str">
        <f t="shared" si="12"/>
        <v/>
      </c>
      <c r="AF379" s="113"/>
      <c r="AG379" s="113"/>
      <c r="AH379" s="113"/>
      <c r="AI379" s="113"/>
      <c r="AJ379" s="113"/>
    </row>
    <row r="380" spans="1:36" ht="15.75" customHeight="1">
      <c r="A380" s="64">
        <v>366</v>
      </c>
      <c r="B380" s="65"/>
      <c r="C380" s="80"/>
      <c r="D380" s="66"/>
      <c r="E380" s="67"/>
      <c r="F380" s="80"/>
      <c r="G380" s="62"/>
      <c r="H380" s="62"/>
      <c r="I380" s="62"/>
      <c r="J380" s="62"/>
      <c r="K380" s="62"/>
      <c r="L380" s="62"/>
      <c r="M380" s="111"/>
      <c r="N380" s="111"/>
      <c r="O380" s="112"/>
      <c r="P380" s="63" t="str">
        <f t="shared" si="13"/>
        <v/>
      </c>
      <c r="Q380" s="30"/>
      <c r="R380" s="88"/>
      <c r="AE380" s="113" t="str">
        <f t="shared" si="12"/>
        <v/>
      </c>
      <c r="AF380" s="113"/>
      <c r="AG380" s="113"/>
      <c r="AH380" s="113"/>
      <c r="AI380" s="113"/>
      <c r="AJ380" s="113"/>
    </row>
    <row r="381" spans="1:36" ht="15.75" customHeight="1">
      <c r="A381" s="64">
        <v>367</v>
      </c>
      <c r="B381" s="65"/>
      <c r="C381" s="80"/>
      <c r="D381" s="66"/>
      <c r="E381" s="67"/>
      <c r="F381" s="80"/>
      <c r="G381" s="62"/>
      <c r="H381" s="62"/>
      <c r="I381" s="62"/>
      <c r="J381" s="62"/>
      <c r="K381" s="62"/>
      <c r="L381" s="62"/>
      <c r="M381" s="111"/>
      <c r="N381" s="111"/>
      <c r="O381" s="112"/>
      <c r="P381" s="63" t="str">
        <f t="shared" si="13"/>
        <v/>
      </c>
      <c r="Q381" s="30"/>
      <c r="R381" s="88"/>
      <c r="AE381" s="113" t="str">
        <f t="shared" si="12"/>
        <v/>
      </c>
      <c r="AF381" s="113"/>
      <c r="AG381" s="113"/>
      <c r="AH381" s="113"/>
      <c r="AI381" s="113"/>
      <c r="AJ381" s="113"/>
    </row>
    <row r="382" spans="1:36" ht="15.75" customHeight="1">
      <c r="A382" s="64">
        <v>368</v>
      </c>
      <c r="B382" s="65"/>
      <c r="C382" s="80"/>
      <c r="D382" s="66"/>
      <c r="E382" s="67"/>
      <c r="F382" s="80"/>
      <c r="G382" s="62"/>
      <c r="H382" s="62"/>
      <c r="I382" s="62"/>
      <c r="J382" s="62"/>
      <c r="K382" s="62"/>
      <c r="L382" s="62"/>
      <c r="M382" s="111"/>
      <c r="N382" s="111"/>
      <c r="O382" s="112"/>
      <c r="P382" s="63" t="str">
        <f t="shared" si="13"/>
        <v/>
      </c>
      <c r="Q382" s="30"/>
      <c r="R382" s="88"/>
      <c r="AE382" s="113" t="str">
        <f t="shared" si="12"/>
        <v/>
      </c>
      <c r="AF382" s="113"/>
      <c r="AG382" s="113"/>
      <c r="AH382" s="113"/>
      <c r="AI382" s="113"/>
      <c r="AJ382" s="113"/>
    </row>
    <row r="383" spans="1:36" ht="15.75" customHeight="1">
      <c r="A383" s="64">
        <v>369</v>
      </c>
      <c r="B383" s="65"/>
      <c r="C383" s="80"/>
      <c r="D383" s="66"/>
      <c r="E383" s="67"/>
      <c r="F383" s="80"/>
      <c r="G383" s="62"/>
      <c r="H383" s="62"/>
      <c r="I383" s="62"/>
      <c r="J383" s="62"/>
      <c r="K383" s="62"/>
      <c r="L383" s="62"/>
      <c r="M383" s="111"/>
      <c r="N383" s="111"/>
      <c r="O383" s="112"/>
      <c r="P383" s="63" t="str">
        <f t="shared" si="13"/>
        <v/>
      </c>
      <c r="Q383" s="30"/>
      <c r="R383" s="88"/>
      <c r="AE383" s="113" t="str">
        <f t="shared" si="12"/>
        <v/>
      </c>
      <c r="AF383" s="113"/>
      <c r="AG383" s="113"/>
      <c r="AH383" s="113"/>
      <c r="AI383" s="113"/>
      <c r="AJ383" s="113"/>
    </row>
    <row r="384" spans="1:36" ht="15.75" customHeight="1">
      <c r="A384" s="64">
        <v>370</v>
      </c>
      <c r="B384" s="65"/>
      <c r="C384" s="80"/>
      <c r="D384" s="66"/>
      <c r="E384" s="67"/>
      <c r="F384" s="80"/>
      <c r="G384" s="62"/>
      <c r="H384" s="62"/>
      <c r="I384" s="62"/>
      <c r="J384" s="62"/>
      <c r="K384" s="62"/>
      <c r="L384" s="62"/>
      <c r="M384" s="111"/>
      <c r="N384" s="111"/>
      <c r="O384" s="112"/>
      <c r="P384" s="63" t="str">
        <f t="shared" si="13"/>
        <v/>
      </c>
      <c r="Q384" s="30"/>
      <c r="R384" s="88"/>
      <c r="AE384" s="113" t="str">
        <f t="shared" si="12"/>
        <v/>
      </c>
      <c r="AF384" s="113"/>
      <c r="AG384" s="113"/>
      <c r="AH384" s="113"/>
      <c r="AI384" s="113"/>
      <c r="AJ384" s="113"/>
    </row>
    <row r="385" spans="1:36" ht="15.75" customHeight="1">
      <c r="A385" s="64">
        <v>371</v>
      </c>
      <c r="B385" s="65"/>
      <c r="C385" s="80"/>
      <c r="D385" s="66"/>
      <c r="E385" s="67"/>
      <c r="F385" s="80"/>
      <c r="G385" s="62"/>
      <c r="H385" s="62"/>
      <c r="I385" s="62"/>
      <c r="J385" s="62"/>
      <c r="K385" s="62"/>
      <c r="L385" s="62"/>
      <c r="M385" s="111"/>
      <c r="N385" s="111"/>
      <c r="O385" s="112"/>
      <c r="P385" s="63" t="str">
        <f t="shared" si="13"/>
        <v/>
      </c>
      <c r="Q385" s="30"/>
      <c r="R385" s="88"/>
      <c r="AE385" s="113" t="str">
        <f t="shared" si="12"/>
        <v/>
      </c>
      <c r="AF385" s="113"/>
      <c r="AG385" s="113"/>
      <c r="AH385" s="113"/>
      <c r="AI385" s="113"/>
      <c r="AJ385" s="113"/>
    </row>
    <row r="386" spans="1:36" ht="15.75" customHeight="1">
      <c r="A386" s="64">
        <v>372</v>
      </c>
      <c r="B386" s="65"/>
      <c r="C386" s="80"/>
      <c r="D386" s="66"/>
      <c r="E386" s="67"/>
      <c r="F386" s="80"/>
      <c r="G386" s="62"/>
      <c r="H386" s="62"/>
      <c r="I386" s="62"/>
      <c r="J386" s="62"/>
      <c r="K386" s="62"/>
      <c r="L386" s="62"/>
      <c r="M386" s="111"/>
      <c r="N386" s="111"/>
      <c r="O386" s="112"/>
      <c r="P386" s="63" t="str">
        <f t="shared" si="13"/>
        <v/>
      </c>
      <c r="Q386" s="30"/>
      <c r="R386" s="88"/>
      <c r="AE386" s="113" t="str">
        <f t="shared" si="12"/>
        <v/>
      </c>
      <c r="AF386" s="113"/>
      <c r="AG386" s="113"/>
      <c r="AH386" s="113"/>
      <c r="AI386" s="113"/>
      <c r="AJ386" s="113"/>
    </row>
    <row r="387" spans="1:36" ht="15.75" customHeight="1">
      <c r="A387" s="64">
        <v>373</v>
      </c>
      <c r="B387" s="65"/>
      <c r="C387" s="80"/>
      <c r="D387" s="66"/>
      <c r="E387" s="67"/>
      <c r="F387" s="80"/>
      <c r="G387" s="62"/>
      <c r="H387" s="62"/>
      <c r="I387" s="62"/>
      <c r="J387" s="62"/>
      <c r="K387" s="62"/>
      <c r="L387" s="62"/>
      <c r="M387" s="111"/>
      <c r="N387" s="111"/>
      <c r="O387" s="112"/>
      <c r="P387" s="63" t="str">
        <f t="shared" si="13"/>
        <v/>
      </c>
      <c r="Q387" s="30"/>
      <c r="R387" s="88"/>
      <c r="AE387" s="113" t="str">
        <f t="shared" si="12"/>
        <v/>
      </c>
      <c r="AF387" s="113"/>
      <c r="AG387" s="113"/>
      <c r="AH387" s="113"/>
      <c r="AI387" s="113"/>
      <c r="AJ387" s="113"/>
    </row>
    <row r="388" spans="1:36" ht="15.75" customHeight="1">
      <c r="A388" s="64">
        <v>374</v>
      </c>
      <c r="B388" s="65"/>
      <c r="C388" s="80"/>
      <c r="D388" s="66"/>
      <c r="E388" s="67"/>
      <c r="F388" s="80"/>
      <c r="G388" s="62"/>
      <c r="H388" s="62"/>
      <c r="I388" s="62"/>
      <c r="J388" s="62"/>
      <c r="K388" s="62"/>
      <c r="L388" s="62"/>
      <c r="M388" s="111"/>
      <c r="N388" s="111"/>
      <c r="O388" s="112"/>
      <c r="P388" s="63" t="str">
        <f t="shared" si="13"/>
        <v/>
      </c>
      <c r="Q388" s="30"/>
      <c r="R388" s="88"/>
      <c r="AE388" s="113" t="str">
        <f t="shared" si="12"/>
        <v/>
      </c>
      <c r="AF388" s="113"/>
      <c r="AG388" s="113"/>
      <c r="AH388" s="113"/>
      <c r="AI388" s="113"/>
      <c r="AJ388" s="113"/>
    </row>
    <row r="389" spans="1:36" ht="15.75" customHeight="1">
      <c r="A389" s="64">
        <v>375</v>
      </c>
      <c r="B389" s="65"/>
      <c r="C389" s="80"/>
      <c r="D389" s="66"/>
      <c r="E389" s="67"/>
      <c r="F389" s="80"/>
      <c r="G389" s="62"/>
      <c r="H389" s="62"/>
      <c r="I389" s="62"/>
      <c r="J389" s="62"/>
      <c r="K389" s="62"/>
      <c r="L389" s="62"/>
      <c r="M389" s="111"/>
      <c r="N389" s="111"/>
      <c r="O389" s="112"/>
      <c r="P389" s="63" t="str">
        <f t="shared" si="13"/>
        <v/>
      </c>
      <c r="Q389" s="30"/>
      <c r="R389" s="88"/>
      <c r="AE389" s="113" t="str">
        <f t="shared" si="12"/>
        <v/>
      </c>
      <c r="AF389" s="113"/>
      <c r="AG389" s="113"/>
      <c r="AH389" s="113"/>
      <c r="AI389" s="113"/>
      <c r="AJ389" s="113"/>
    </row>
    <row r="390" spans="1:36" ht="15.75" customHeight="1">
      <c r="A390" s="64">
        <v>376</v>
      </c>
      <c r="B390" s="65"/>
      <c r="C390" s="80"/>
      <c r="D390" s="66"/>
      <c r="E390" s="67"/>
      <c r="F390" s="80"/>
      <c r="G390" s="62"/>
      <c r="H390" s="62"/>
      <c r="I390" s="62"/>
      <c r="J390" s="62"/>
      <c r="K390" s="62"/>
      <c r="L390" s="62"/>
      <c r="M390" s="111"/>
      <c r="N390" s="111"/>
      <c r="O390" s="112"/>
      <c r="P390" s="63" t="str">
        <f t="shared" si="13"/>
        <v/>
      </c>
      <c r="Q390" s="30"/>
      <c r="R390" s="88"/>
      <c r="AE390" s="113" t="str">
        <f t="shared" si="12"/>
        <v/>
      </c>
      <c r="AF390" s="113"/>
      <c r="AG390" s="113"/>
      <c r="AH390" s="113"/>
      <c r="AI390" s="113"/>
      <c r="AJ390" s="113"/>
    </row>
    <row r="391" spans="1:36" ht="15.75" customHeight="1">
      <c r="A391" s="64">
        <v>377</v>
      </c>
      <c r="B391" s="65"/>
      <c r="C391" s="80"/>
      <c r="D391" s="66"/>
      <c r="E391" s="67"/>
      <c r="F391" s="80"/>
      <c r="G391" s="62"/>
      <c r="H391" s="62"/>
      <c r="I391" s="62"/>
      <c r="J391" s="62"/>
      <c r="K391" s="62"/>
      <c r="L391" s="62"/>
      <c r="M391" s="111"/>
      <c r="N391" s="111"/>
      <c r="O391" s="112"/>
      <c r="P391" s="63" t="str">
        <f t="shared" si="13"/>
        <v/>
      </c>
      <c r="Q391" s="30"/>
      <c r="R391" s="88"/>
      <c r="AE391" s="113" t="str">
        <f t="shared" si="12"/>
        <v/>
      </c>
      <c r="AF391" s="113"/>
      <c r="AG391" s="113"/>
      <c r="AH391" s="113"/>
      <c r="AI391" s="113"/>
      <c r="AJ391" s="113"/>
    </row>
    <row r="392" spans="1:36" ht="15.75" customHeight="1">
      <c r="A392" s="64">
        <v>378</v>
      </c>
      <c r="B392" s="65"/>
      <c r="C392" s="80"/>
      <c r="D392" s="66"/>
      <c r="E392" s="67"/>
      <c r="F392" s="80"/>
      <c r="G392" s="62"/>
      <c r="H392" s="62"/>
      <c r="I392" s="62"/>
      <c r="J392" s="62"/>
      <c r="K392" s="62"/>
      <c r="L392" s="62"/>
      <c r="M392" s="111"/>
      <c r="N392" s="111"/>
      <c r="O392" s="112"/>
      <c r="P392" s="63" t="str">
        <f t="shared" si="13"/>
        <v/>
      </c>
      <c r="Q392" s="30"/>
      <c r="R392" s="88"/>
      <c r="AE392" s="113" t="str">
        <f t="shared" si="12"/>
        <v/>
      </c>
      <c r="AF392" s="113"/>
      <c r="AG392" s="113"/>
      <c r="AH392" s="113"/>
      <c r="AI392" s="113"/>
      <c r="AJ392" s="113"/>
    </row>
    <row r="393" spans="1:36" ht="15.75" customHeight="1">
      <c r="A393" s="64">
        <v>379</v>
      </c>
      <c r="B393" s="65"/>
      <c r="C393" s="80"/>
      <c r="D393" s="66"/>
      <c r="E393" s="67"/>
      <c r="F393" s="80"/>
      <c r="G393" s="62"/>
      <c r="H393" s="62"/>
      <c r="I393" s="62"/>
      <c r="J393" s="62"/>
      <c r="K393" s="62"/>
      <c r="L393" s="62"/>
      <c r="M393" s="111"/>
      <c r="N393" s="111"/>
      <c r="O393" s="112"/>
      <c r="P393" s="63" t="str">
        <f t="shared" si="13"/>
        <v/>
      </c>
      <c r="Q393" s="30"/>
      <c r="R393" s="88"/>
      <c r="AE393" s="113" t="str">
        <f t="shared" si="12"/>
        <v/>
      </c>
      <c r="AF393" s="113"/>
      <c r="AG393" s="113"/>
      <c r="AH393" s="113"/>
      <c r="AI393" s="113"/>
      <c r="AJ393" s="113"/>
    </row>
    <row r="394" spans="1:36" ht="15.75" customHeight="1">
      <c r="A394" s="64">
        <v>380</v>
      </c>
      <c r="B394" s="65"/>
      <c r="C394" s="80"/>
      <c r="D394" s="66"/>
      <c r="E394" s="67"/>
      <c r="F394" s="80"/>
      <c r="G394" s="62"/>
      <c r="H394" s="62"/>
      <c r="I394" s="62"/>
      <c r="J394" s="62"/>
      <c r="K394" s="62"/>
      <c r="L394" s="62"/>
      <c r="M394" s="111"/>
      <c r="N394" s="111"/>
      <c r="O394" s="112"/>
      <c r="P394" s="63" t="str">
        <f t="shared" si="13"/>
        <v/>
      </c>
      <c r="Q394" s="30"/>
      <c r="R394" s="88"/>
      <c r="AE394" s="113" t="str">
        <f t="shared" si="12"/>
        <v/>
      </c>
      <c r="AF394" s="113"/>
      <c r="AG394" s="113"/>
      <c r="AH394" s="113"/>
      <c r="AI394" s="113"/>
      <c r="AJ394" s="113"/>
    </row>
    <row r="395" spans="1:36" ht="15.75" customHeight="1">
      <c r="A395" s="64">
        <v>381</v>
      </c>
      <c r="B395" s="65"/>
      <c r="C395" s="80"/>
      <c r="D395" s="66"/>
      <c r="E395" s="67"/>
      <c r="F395" s="80"/>
      <c r="G395" s="62"/>
      <c r="H395" s="62"/>
      <c r="I395" s="62"/>
      <c r="J395" s="62"/>
      <c r="K395" s="62"/>
      <c r="L395" s="62"/>
      <c r="M395" s="111"/>
      <c r="N395" s="111"/>
      <c r="O395" s="112"/>
      <c r="P395" s="63" t="str">
        <f t="shared" si="13"/>
        <v/>
      </c>
      <c r="Q395" s="30"/>
      <c r="R395" s="88"/>
      <c r="AE395" s="113" t="str">
        <f t="shared" si="12"/>
        <v/>
      </c>
      <c r="AF395" s="113"/>
      <c r="AG395" s="113"/>
      <c r="AH395" s="113"/>
      <c r="AI395" s="113"/>
      <c r="AJ395" s="113"/>
    </row>
    <row r="396" spans="1:36" ht="15.75" customHeight="1">
      <c r="A396" s="64">
        <v>382</v>
      </c>
      <c r="B396" s="65"/>
      <c r="C396" s="80"/>
      <c r="D396" s="66"/>
      <c r="E396" s="67"/>
      <c r="F396" s="80"/>
      <c r="G396" s="62"/>
      <c r="H396" s="62"/>
      <c r="I396" s="62"/>
      <c r="J396" s="62"/>
      <c r="K396" s="62"/>
      <c r="L396" s="62"/>
      <c r="M396" s="111"/>
      <c r="N396" s="111"/>
      <c r="O396" s="112"/>
      <c r="P396" s="63" t="str">
        <f t="shared" si="13"/>
        <v/>
      </c>
      <c r="Q396" s="30"/>
      <c r="R396" s="88"/>
      <c r="AE396" s="113" t="str">
        <f t="shared" ref="AE396:AE451" si="14">C399&amp;D399&amp;F399</f>
        <v/>
      </c>
      <c r="AF396" s="113"/>
      <c r="AG396" s="113"/>
      <c r="AH396" s="113"/>
      <c r="AI396" s="113"/>
      <c r="AJ396" s="113"/>
    </row>
    <row r="397" spans="1:36" ht="15.75" customHeight="1">
      <c r="A397" s="64">
        <v>383</v>
      </c>
      <c r="B397" s="65"/>
      <c r="C397" s="80"/>
      <c r="D397" s="66"/>
      <c r="E397" s="67"/>
      <c r="F397" s="80"/>
      <c r="G397" s="62"/>
      <c r="H397" s="62"/>
      <c r="I397" s="62"/>
      <c r="J397" s="62"/>
      <c r="K397" s="62"/>
      <c r="L397" s="62"/>
      <c r="M397" s="111"/>
      <c r="N397" s="111"/>
      <c r="O397" s="112"/>
      <c r="P397" s="63" t="str">
        <f t="shared" si="13"/>
        <v/>
      </c>
      <c r="Q397" s="30"/>
      <c r="R397" s="88"/>
      <c r="AE397" s="113" t="str">
        <f t="shared" si="14"/>
        <v/>
      </c>
      <c r="AF397" s="113"/>
      <c r="AG397" s="113"/>
      <c r="AH397" s="113"/>
      <c r="AI397" s="113"/>
      <c r="AJ397" s="113"/>
    </row>
    <row r="398" spans="1:36" ht="15.75" customHeight="1">
      <c r="A398" s="64">
        <v>384</v>
      </c>
      <c r="B398" s="65"/>
      <c r="C398" s="80"/>
      <c r="D398" s="66"/>
      <c r="E398" s="67"/>
      <c r="F398" s="80"/>
      <c r="G398" s="62"/>
      <c r="H398" s="62"/>
      <c r="I398" s="62"/>
      <c r="J398" s="62"/>
      <c r="K398" s="62"/>
      <c r="L398" s="62"/>
      <c r="M398" s="111"/>
      <c r="N398" s="111"/>
      <c r="O398" s="112"/>
      <c r="P398" s="63" t="str">
        <f t="shared" si="13"/>
        <v/>
      </c>
      <c r="Q398" s="30"/>
      <c r="R398" s="88"/>
      <c r="AE398" s="113" t="str">
        <f t="shared" si="14"/>
        <v/>
      </c>
      <c r="AF398" s="113"/>
      <c r="AG398" s="113"/>
      <c r="AH398" s="113"/>
      <c r="AI398" s="113"/>
      <c r="AJ398" s="113"/>
    </row>
    <row r="399" spans="1:36" ht="15.75" customHeight="1">
      <c r="A399" s="64">
        <v>385</v>
      </c>
      <c r="B399" s="65"/>
      <c r="C399" s="80"/>
      <c r="D399" s="66"/>
      <c r="E399" s="67"/>
      <c r="F399" s="80"/>
      <c r="G399" s="62"/>
      <c r="H399" s="62"/>
      <c r="I399" s="62"/>
      <c r="J399" s="62"/>
      <c r="K399" s="62"/>
      <c r="L399" s="62"/>
      <c r="M399" s="111"/>
      <c r="N399" s="111"/>
      <c r="O399" s="112"/>
      <c r="P399" s="63" t="str">
        <f t="shared" ref="P399:P454" si="15">IFERROR(VLOOKUP(AE396,$R$15:$AC$66,2,FALSE),"")</f>
        <v/>
      </c>
      <c r="Q399" s="30"/>
      <c r="R399" s="88"/>
      <c r="AE399" s="113" t="str">
        <f t="shared" si="14"/>
        <v/>
      </c>
      <c r="AF399" s="113"/>
      <c r="AG399" s="113"/>
      <c r="AH399" s="113"/>
      <c r="AI399" s="113"/>
      <c r="AJ399" s="113"/>
    </row>
    <row r="400" spans="1:36" ht="15.75" customHeight="1">
      <c r="A400" s="64">
        <v>386</v>
      </c>
      <c r="B400" s="65"/>
      <c r="C400" s="80"/>
      <c r="D400" s="66"/>
      <c r="E400" s="67"/>
      <c r="F400" s="80"/>
      <c r="G400" s="62"/>
      <c r="H400" s="62"/>
      <c r="I400" s="62"/>
      <c r="J400" s="62"/>
      <c r="K400" s="62"/>
      <c r="L400" s="62"/>
      <c r="M400" s="111"/>
      <c r="N400" s="111"/>
      <c r="O400" s="112"/>
      <c r="P400" s="63" t="str">
        <f t="shared" si="15"/>
        <v/>
      </c>
      <c r="Q400" s="30"/>
      <c r="R400" s="88"/>
      <c r="AE400" s="113" t="str">
        <f t="shared" si="14"/>
        <v/>
      </c>
      <c r="AF400" s="113"/>
      <c r="AG400" s="113"/>
      <c r="AH400" s="113"/>
      <c r="AI400" s="113"/>
      <c r="AJ400" s="113"/>
    </row>
    <row r="401" spans="1:36" ht="15.75" customHeight="1">
      <c r="A401" s="64">
        <v>387</v>
      </c>
      <c r="B401" s="65"/>
      <c r="C401" s="80"/>
      <c r="D401" s="66"/>
      <c r="E401" s="67"/>
      <c r="F401" s="80"/>
      <c r="G401" s="62"/>
      <c r="H401" s="62"/>
      <c r="I401" s="62"/>
      <c r="J401" s="62"/>
      <c r="K401" s="62"/>
      <c r="L401" s="62"/>
      <c r="M401" s="111"/>
      <c r="N401" s="111"/>
      <c r="O401" s="112"/>
      <c r="P401" s="63" t="str">
        <f t="shared" si="15"/>
        <v/>
      </c>
      <c r="Q401" s="30"/>
      <c r="R401" s="88"/>
      <c r="AE401" s="113" t="str">
        <f t="shared" si="14"/>
        <v/>
      </c>
      <c r="AF401" s="113"/>
      <c r="AG401" s="113"/>
      <c r="AH401" s="113"/>
      <c r="AI401" s="113"/>
      <c r="AJ401" s="113"/>
    </row>
    <row r="402" spans="1:36" ht="15.75" customHeight="1">
      <c r="A402" s="64">
        <v>388</v>
      </c>
      <c r="B402" s="65"/>
      <c r="C402" s="80"/>
      <c r="D402" s="66"/>
      <c r="E402" s="67"/>
      <c r="F402" s="80"/>
      <c r="G402" s="62"/>
      <c r="H402" s="62"/>
      <c r="I402" s="62"/>
      <c r="J402" s="62"/>
      <c r="K402" s="62"/>
      <c r="L402" s="62"/>
      <c r="M402" s="111"/>
      <c r="N402" s="111"/>
      <c r="O402" s="112"/>
      <c r="P402" s="63" t="str">
        <f t="shared" si="15"/>
        <v/>
      </c>
      <c r="Q402" s="30"/>
      <c r="R402" s="88"/>
      <c r="AE402" s="113" t="str">
        <f t="shared" si="14"/>
        <v/>
      </c>
      <c r="AF402" s="113"/>
      <c r="AG402" s="113"/>
      <c r="AH402" s="113"/>
      <c r="AI402" s="113"/>
      <c r="AJ402" s="113"/>
    </row>
    <row r="403" spans="1:36" ht="15.75" customHeight="1">
      <c r="A403" s="64">
        <v>389</v>
      </c>
      <c r="B403" s="65"/>
      <c r="C403" s="80"/>
      <c r="D403" s="66"/>
      <c r="E403" s="67"/>
      <c r="F403" s="80"/>
      <c r="G403" s="62"/>
      <c r="H403" s="62"/>
      <c r="I403" s="62"/>
      <c r="J403" s="62"/>
      <c r="K403" s="62"/>
      <c r="L403" s="62"/>
      <c r="M403" s="111"/>
      <c r="N403" s="111"/>
      <c r="O403" s="112"/>
      <c r="P403" s="63" t="str">
        <f t="shared" si="15"/>
        <v/>
      </c>
      <c r="Q403" s="30"/>
      <c r="R403" s="88"/>
      <c r="AE403" s="113" t="str">
        <f t="shared" si="14"/>
        <v/>
      </c>
      <c r="AF403" s="113"/>
      <c r="AG403" s="113"/>
      <c r="AH403" s="113"/>
      <c r="AI403" s="113"/>
      <c r="AJ403" s="113"/>
    </row>
    <row r="404" spans="1:36" ht="15.75" customHeight="1" thickBot="1">
      <c r="A404" s="68">
        <v>390</v>
      </c>
      <c r="B404" s="69"/>
      <c r="C404" s="81"/>
      <c r="D404" s="70"/>
      <c r="E404" s="71"/>
      <c r="F404" s="81"/>
      <c r="G404" s="62"/>
      <c r="H404" s="62"/>
      <c r="I404" s="62"/>
      <c r="J404" s="62"/>
      <c r="K404" s="62"/>
      <c r="L404" s="62"/>
      <c r="M404" s="109"/>
      <c r="N404" s="109"/>
      <c r="O404" s="110"/>
      <c r="P404" s="72" t="str">
        <f t="shared" si="15"/>
        <v/>
      </c>
      <c r="Q404" s="30"/>
      <c r="R404" s="88"/>
      <c r="AE404" s="113" t="str">
        <f t="shared" si="14"/>
        <v/>
      </c>
      <c r="AF404" s="113"/>
      <c r="AG404" s="113"/>
      <c r="AH404" s="113"/>
      <c r="AI404" s="113"/>
      <c r="AJ404" s="113"/>
    </row>
    <row r="405" spans="1:36" ht="15.75" customHeight="1">
      <c r="A405" s="73">
        <v>391</v>
      </c>
      <c r="B405" s="74"/>
      <c r="C405" s="77"/>
      <c r="D405" s="75"/>
      <c r="E405" s="76"/>
      <c r="F405" s="77"/>
      <c r="G405" s="62"/>
      <c r="H405" s="62"/>
      <c r="I405" s="62"/>
      <c r="J405" s="62"/>
      <c r="K405" s="62"/>
      <c r="L405" s="62"/>
      <c r="M405" s="114"/>
      <c r="N405" s="114"/>
      <c r="O405" s="115"/>
      <c r="P405" s="78" t="str">
        <f t="shared" si="15"/>
        <v/>
      </c>
      <c r="Q405" s="30"/>
      <c r="R405" s="88"/>
      <c r="AE405" s="113" t="str">
        <f t="shared" si="14"/>
        <v/>
      </c>
      <c r="AF405" s="113"/>
      <c r="AG405" s="113"/>
      <c r="AH405" s="113"/>
      <c r="AI405" s="113"/>
      <c r="AJ405" s="113"/>
    </row>
    <row r="406" spans="1:36" ht="15.75" customHeight="1">
      <c r="A406" s="64">
        <v>392</v>
      </c>
      <c r="B406" s="65"/>
      <c r="C406" s="80"/>
      <c r="D406" s="66"/>
      <c r="E406" s="67"/>
      <c r="F406" s="80"/>
      <c r="G406" s="62"/>
      <c r="H406" s="62"/>
      <c r="I406" s="62"/>
      <c r="J406" s="62"/>
      <c r="K406" s="62"/>
      <c r="L406" s="62"/>
      <c r="M406" s="111"/>
      <c r="N406" s="111"/>
      <c r="O406" s="112"/>
      <c r="P406" s="63" t="str">
        <f t="shared" si="15"/>
        <v/>
      </c>
      <c r="Q406" s="30"/>
      <c r="R406" s="88"/>
      <c r="AE406" s="113" t="str">
        <f t="shared" si="14"/>
        <v/>
      </c>
      <c r="AF406" s="113"/>
      <c r="AG406" s="113"/>
      <c r="AH406" s="113"/>
      <c r="AI406" s="113"/>
      <c r="AJ406" s="113"/>
    </row>
    <row r="407" spans="1:36" ht="15.75" customHeight="1">
      <c r="A407" s="64">
        <v>393</v>
      </c>
      <c r="B407" s="65"/>
      <c r="C407" s="80"/>
      <c r="D407" s="66"/>
      <c r="E407" s="67"/>
      <c r="F407" s="80"/>
      <c r="G407" s="62"/>
      <c r="H407" s="62"/>
      <c r="I407" s="62"/>
      <c r="J407" s="62"/>
      <c r="K407" s="62"/>
      <c r="L407" s="62"/>
      <c r="M407" s="111"/>
      <c r="N407" s="111"/>
      <c r="O407" s="112"/>
      <c r="P407" s="63" t="str">
        <f t="shared" si="15"/>
        <v/>
      </c>
      <c r="Q407" s="30"/>
      <c r="R407" s="88"/>
      <c r="AE407" s="113" t="str">
        <f t="shared" si="14"/>
        <v/>
      </c>
      <c r="AF407" s="113"/>
      <c r="AG407" s="113"/>
      <c r="AH407" s="113"/>
      <c r="AI407" s="113"/>
      <c r="AJ407" s="113"/>
    </row>
    <row r="408" spans="1:36" ht="15.75" customHeight="1">
      <c r="A408" s="64">
        <v>394</v>
      </c>
      <c r="B408" s="65"/>
      <c r="C408" s="80"/>
      <c r="D408" s="66"/>
      <c r="E408" s="67"/>
      <c r="F408" s="80"/>
      <c r="G408" s="62"/>
      <c r="H408" s="62"/>
      <c r="I408" s="62"/>
      <c r="J408" s="62"/>
      <c r="K408" s="62"/>
      <c r="L408" s="62"/>
      <c r="M408" s="111"/>
      <c r="N408" s="111"/>
      <c r="O408" s="112"/>
      <c r="P408" s="63" t="str">
        <f t="shared" si="15"/>
        <v/>
      </c>
      <c r="Q408" s="30"/>
      <c r="R408" s="88"/>
      <c r="AE408" s="113" t="str">
        <f t="shared" si="14"/>
        <v/>
      </c>
      <c r="AF408" s="113"/>
      <c r="AG408" s="113"/>
      <c r="AH408" s="113"/>
      <c r="AI408" s="113"/>
      <c r="AJ408" s="113"/>
    </row>
    <row r="409" spans="1:36" ht="15.75" customHeight="1">
      <c r="A409" s="64">
        <v>395</v>
      </c>
      <c r="B409" s="65"/>
      <c r="C409" s="80"/>
      <c r="D409" s="66"/>
      <c r="E409" s="67"/>
      <c r="F409" s="80"/>
      <c r="G409" s="62"/>
      <c r="H409" s="62"/>
      <c r="I409" s="62"/>
      <c r="J409" s="62"/>
      <c r="K409" s="62"/>
      <c r="L409" s="62"/>
      <c r="M409" s="111"/>
      <c r="N409" s="111"/>
      <c r="O409" s="112"/>
      <c r="P409" s="63" t="str">
        <f t="shared" si="15"/>
        <v/>
      </c>
      <c r="Q409" s="30"/>
      <c r="R409" s="88"/>
      <c r="AE409" s="113" t="str">
        <f t="shared" si="14"/>
        <v/>
      </c>
      <c r="AF409" s="113"/>
      <c r="AG409" s="113"/>
      <c r="AH409" s="113"/>
      <c r="AI409" s="113"/>
      <c r="AJ409" s="113"/>
    </row>
    <row r="410" spans="1:36" ht="15.75" customHeight="1">
      <c r="A410" s="64">
        <v>396</v>
      </c>
      <c r="B410" s="65"/>
      <c r="C410" s="80"/>
      <c r="D410" s="66"/>
      <c r="E410" s="67"/>
      <c r="F410" s="80"/>
      <c r="G410" s="62"/>
      <c r="H410" s="62"/>
      <c r="I410" s="62"/>
      <c r="J410" s="62"/>
      <c r="K410" s="62"/>
      <c r="L410" s="62"/>
      <c r="M410" s="111"/>
      <c r="N410" s="111"/>
      <c r="O410" s="112"/>
      <c r="P410" s="63" t="str">
        <f t="shared" si="15"/>
        <v/>
      </c>
      <c r="Q410" s="30"/>
      <c r="R410" s="88"/>
      <c r="AE410" s="113" t="str">
        <f t="shared" si="14"/>
        <v/>
      </c>
      <c r="AF410" s="113"/>
      <c r="AG410" s="113"/>
      <c r="AH410" s="113"/>
      <c r="AI410" s="113"/>
      <c r="AJ410" s="113"/>
    </row>
    <row r="411" spans="1:36" ht="15.75" customHeight="1">
      <c r="A411" s="64">
        <v>397</v>
      </c>
      <c r="B411" s="65"/>
      <c r="C411" s="80"/>
      <c r="D411" s="66"/>
      <c r="E411" s="67"/>
      <c r="F411" s="80"/>
      <c r="G411" s="62"/>
      <c r="H411" s="62"/>
      <c r="I411" s="62"/>
      <c r="J411" s="62"/>
      <c r="K411" s="62"/>
      <c r="L411" s="62"/>
      <c r="M411" s="111"/>
      <c r="N411" s="111"/>
      <c r="O411" s="112"/>
      <c r="P411" s="63" t="str">
        <f t="shared" si="15"/>
        <v/>
      </c>
      <c r="Q411" s="30"/>
      <c r="R411" s="88"/>
      <c r="AE411" s="113" t="str">
        <f t="shared" si="14"/>
        <v/>
      </c>
      <c r="AF411" s="113"/>
      <c r="AG411" s="113"/>
      <c r="AH411" s="113"/>
      <c r="AI411" s="113"/>
      <c r="AJ411" s="113"/>
    </row>
    <row r="412" spans="1:36" ht="15.75" customHeight="1">
      <c r="A412" s="64">
        <v>398</v>
      </c>
      <c r="B412" s="65"/>
      <c r="C412" s="80"/>
      <c r="D412" s="66"/>
      <c r="E412" s="67"/>
      <c r="F412" s="80"/>
      <c r="G412" s="62"/>
      <c r="H412" s="62"/>
      <c r="I412" s="62"/>
      <c r="J412" s="62"/>
      <c r="K412" s="62"/>
      <c r="L412" s="62"/>
      <c r="M412" s="111"/>
      <c r="N412" s="111"/>
      <c r="O412" s="112"/>
      <c r="P412" s="63" t="str">
        <f t="shared" si="15"/>
        <v/>
      </c>
      <c r="Q412" s="30"/>
      <c r="R412" s="88"/>
      <c r="AE412" s="113" t="str">
        <f t="shared" si="14"/>
        <v/>
      </c>
      <c r="AF412" s="113"/>
      <c r="AG412" s="113"/>
      <c r="AH412" s="113"/>
      <c r="AI412" s="113"/>
      <c r="AJ412" s="113"/>
    </row>
    <row r="413" spans="1:36" ht="15.75" customHeight="1">
      <c r="A413" s="64">
        <v>399</v>
      </c>
      <c r="B413" s="65"/>
      <c r="C413" s="80"/>
      <c r="D413" s="66"/>
      <c r="E413" s="67"/>
      <c r="F413" s="80"/>
      <c r="G413" s="62"/>
      <c r="H413" s="62"/>
      <c r="I413" s="62"/>
      <c r="J413" s="62"/>
      <c r="K413" s="62"/>
      <c r="L413" s="62"/>
      <c r="M413" s="111"/>
      <c r="N413" s="111"/>
      <c r="O413" s="112"/>
      <c r="P413" s="63" t="str">
        <f t="shared" si="15"/>
        <v/>
      </c>
      <c r="Q413" s="30"/>
      <c r="R413" s="88"/>
      <c r="AE413" s="113" t="str">
        <f t="shared" si="14"/>
        <v/>
      </c>
      <c r="AF413" s="113"/>
      <c r="AG413" s="113"/>
      <c r="AH413" s="113"/>
      <c r="AI413" s="113"/>
      <c r="AJ413" s="113"/>
    </row>
    <row r="414" spans="1:36" ht="15.75" customHeight="1">
      <c r="A414" s="64">
        <v>400</v>
      </c>
      <c r="B414" s="65"/>
      <c r="C414" s="80"/>
      <c r="D414" s="66"/>
      <c r="E414" s="67"/>
      <c r="F414" s="80"/>
      <c r="G414" s="62"/>
      <c r="H414" s="62"/>
      <c r="I414" s="62"/>
      <c r="J414" s="62"/>
      <c r="K414" s="62"/>
      <c r="L414" s="62"/>
      <c r="M414" s="111"/>
      <c r="N414" s="111"/>
      <c r="O414" s="112"/>
      <c r="P414" s="63" t="str">
        <f t="shared" si="15"/>
        <v/>
      </c>
      <c r="Q414" s="30"/>
      <c r="R414" s="88"/>
      <c r="AE414" s="113" t="str">
        <f t="shared" si="14"/>
        <v/>
      </c>
      <c r="AF414" s="113"/>
      <c r="AG414" s="113"/>
      <c r="AH414" s="113"/>
      <c r="AI414" s="113"/>
      <c r="AJ414" s="113"/>
    </row>
    <row r="415" spans="1:36" ht="15.75" customHeight="1">
      <c r="A415" s="59">
        <v>401</v>
      </c>
      <c r="B415" s="65"/>
      <c r="C415" s="79"/>
      <c r="D415" s="60"/>
      <c r="E415" s="61"/>
      <c r="F415" s="79"/>
      <c r="G415" s="62"/>
      <c r="H415" s="62"/>
      <c r="I415" s="62"/>
      <c r="J415" s="62"/>
      <c r="K415" s="62"/>
      <c r="L415" s="62"/>
      <c r="M415" s="111"/>
      <c r="N415" s="111"/>
      <c r="O415" s="112"/>
      <c r="P415" s="63" t="str">
        <f t="shared" si="15"/>
        <v/>
      </c>
      <c r="Q415" s="30"/>
      <c r="R415" s="88"/>
      <c r="AE415" s="113" t="str">
        <f t="shared" si="14"/>
        <v/>
      </c>
      <c r="AF415" s="113"/>
      <c r="AG415" s="113"/>
      <c r="AH415" s="113"/>
      <c r="AI415" s="113"/>
      <c r="AJ415" s="113"/>
    </row>
    <row r="416" spans="1:36" ht="15.75" customHeight="1">
      <c r="A416" s="64">
        <v>402</v>
      </c>
      <c r="B416" s="65"/>
      <c r="C416" s="80"/>
      <c r="D416" s="66"/>
      <c r="E416" s="67"/>
      <c r="F416" s="80"/>
      <c r="G416" s="62"/>
      <c r="H416" s="62"/>
      <c r="I416" s="62"/>
      <c r="J416" s="62"/>
      <c r="K416" s="62"/>
      <c r="L416" s="62"/>
      <c r="M416" s="111"/>
      <c r="N416" s="111"/>
      <c r="O416" s="112"/>
      <c r="P416" s="63" t="str">
        <f t="shared" si="15"/>
        <v/>
      </c>
      <c r="Q416" s="30"/>
      <c r="R416" s="88"/>
      <c r="AE416" s="113" t="str">
        <f t="shared" si="14"/>
        <v/>
      </c>
      <c r="AF416" s="113"/>
      <c r="AG416" s="113"/>
      <c r="AH416" s="113"/>
      <c r="AI416" s="113"/>
      <c r="AJ416" s="113"/>
    </row>
    <row r="417" spans="1:36" ht="15.75" customHeight="1">
      <c r="A417" s="64">
        <v>403</v>
      </c>
      <c r="B417" s="65"/>
      <c r="C417" s="80"/>
      <c r="D417" s="66"/>
      <c r="E417" s="67"/>
      <c r="F417" s="80"/>
      <c r="G417" s="62"/>
      <c r="H417" s="62"/>
      <c r="I417" s="62"/>
      <c r="J417" s="62"/>
      <c r="K417" s="62"/>
      <c r="L417" s="62"/>
      <c r="M417" s="111"/>
      <c r="N417" s="111"/>
      <c r="O417" s="112"/>
      <c r="P417" s="63" t="str">
        <f t="shared" si="15"/>
        <v/>
      </c>
      <c r="Q417" s="30"/>
      <c r="R417" s="88"/>
      <c r="AE417" s="113" t="str">
        <f t="shared" si="14"/>
        <v/>
      </c>
      <c r="AF417" s="113"/>
      <c r="AG417" s="113"/>
      <c r="AH417" s="113"/>
      <c r="AI417" s="113"/>
      <c r="AJ417" s="113"/>
    </row>
    <row r="418" spans="1:36" ht="15.75" customHeight="1">
      <c r="A418" s="64">
        <v>404</v>
      </c>
      <c r="B418" s="65"/>
      <c r="C418" s="80"/>
      <c r="D418" s="66"/>
      <c r="E418" s="67"/>
      <c r="F418" s="80"/>
      <c r="G418" s="62"/>
      <c r="H418" s="62"/>
      <c r="I418" s="62"/>
      <c r="J418" s="62"/>
      <c r="K418" s="62"/>
      <c r="L418" s="62"/>
      <c r="M418" s="111"/>
      <c r="N418" s="111"/>
      <c r="O418" s="112"/>
      <c r="P418" s="63" t="str">
        <f t="shared" si="15"/>
        <v/>
      </c>
      <c r="Q418" s="30"/>
      <c r="R418" s="88"/>
      <c r="AE418" s="113" t="str">
        <f t="shared" si="14"/>
        <v/>
      </c>
      <c r="AF418" s="113"/>
      <c r="AG418" s="113"/>
      <c r="AH418" s="113"/>
      <c r="AI418" s="113"/>
      <c r="AJ418" s="113"/>
    </row>
    <row r="419" spans="1:36" ht="15.75" customHeight="1">
      <c r="A419" s="64">
        <v>405</v>
      </c>
      <c r="B419" s="65"/>
      <c r="C419" s="80"/>
      <c r="D419" s="66"/>
      <c r="E419" s="67"/>
      <c r="F419" s="80"/>
      <c r="G419" s="62"/>
      <c r="H419" s="62"/>
      <c r="I419" s="62"/>
      <c r="J419" s="62"/>
      <c r="K419" s="62"/>
      <c r="L419" s="62"/>
      <c r="M419" s="111"/>
      <c r="N419" s="111"/>
      <c r="O419" s="112"/>
      <c r="P419" s="63" t="str">
        <f t="shared" si="15"/>
        <v/>
      </c>
      <c r="Q419" s="30"/>
      <c r="R419" s="88"/>
      <c r="AE419" s="113" t="str">
        <f t="shared" si="14"/>
        <v/>
      </c>
      <c r="AF419" s="113"/>
      <c r="AG419" s="113"/>
      <c r="AH419" s="113"/>
      <c r="AI419" s="113"/>
      <c r="AJ419" s="113"/>
    </row>
    <row r="420" spans="1:36" ht="15.75" customHeight="1">
      <c r="A420" s="64">
        <v>406</v>
      </c>
      <c r="B420" s="65"/>
      <c r="C420" s="80"/>
      <c r="D420" s="66"/>
      <c r="E420" s="67"/>
      <c r="F420" s="80"/>
      <c r="G420" s="62"/>
      <c r="H420" s="62"/>
      <c r="I420" s="62"/>
      <c r="J420" s="62"/>
      <c r="K420" s="62"/>
      <c r="L420" s="62"/>
      <c r="M420" s="111"/>
      <c r="N420" s="111"/>
      <c r="O420" s="112"/>
      <c r="P420" s="63" t="str">
        <f t="shared" si="15"/>
        <v/>
      </c>
      <c r="Q420" s="30"/>
      <c r="R420" s="88"/>
      <c r="AE420" s="113" t="str">
        <f t="shared" si="14"/>
        <v/>
      </c>
      <c r="AF420" s="113"/>
      <c r="AG420" s="113"/>
      <c r="AH420" s="113"/>
      <c r="AI420" s="113"/>
      <c r="AJ420" s="113"/>
    </row>
    <row r="421" spans="1:36" ht="15.75" customHeight="1">
      <c r="A421" s="64">
        <v>407</v>
      </c>
      <c r="B421" s="65"/>
      <c r="C421" s="80"/>
      <c r="D421" s="66"/>
      <c r="E421" s="67"/>
      <c r="F421" s="80"/>
      <c r="G421" s="62"/>
      <c r="H421" s="62"/>
      <c r="I421" s="62"/>
      <c r="J421" s="62"/>
      <c r="K421" s="62"/>
      <c r="L421" s="62"/>
      <c r="M421" s="111"/>
      <c r="N421" s="111"/>
      <c r="O421" s="112"/>
      <c r="P421" s="63" t="str">
        <f t="shared" si="15"/>
        <v/>
      </c>
      <c r="Q421" s="30"/>
      <c r="R421" s="88"/>
      <c r="AE421" s="113" t="str">
        <f t="shared" si="14"/>
        <v/>
      </c>
      <c r="AF421" s="113"/>
      <c r="AG421" s="113"/>
      <c r="AH421" s="113"/>
      <c r="AI421" s="113"/>
      <c r="AJ421" s="113"/>
    </row>
    <row r="422" spans="1:36" ht="15.75" customHeight="1">
      <c r="A422" s="64">
        <v>408</v>
      </c>
      <c r="B422" s="65"/>
      <c r="C422" s="80"/>
      <c r="D422" s="66"/>
      <c r="E422" s="67"/>
      <c r="F422" s="80"/>
      <c r="G422" s="62"/>
      <c r="H422" s="62"/>
      <c r="I422" s="62"/>
      <c r="J422" s="62"/>
      <c r="K422" s="62"/>
      <c r="L422" s="62"/>
      <c r="M422" s="111"/>
      <c r="N422" s="111"/>
      <c r="O422" s="112"/>
      <c r="P422" s="63" t="str">
        <f t="shared" si="15"/>
        <v/>
      </c>
      <c r="Q422" s="30"/>
      <c r="R422" s="88"/>
      <c r="AE422" s="113" t="str">
        <f t="shared" si="14"/>
        <v/>
      </c>
      <c r="AF422" s="113"/>
      <c r="AG422" s="113"/>
      <c r="AH422" s="113"/>
      <c r="AI422" s="113"/>
      <c r="AJ422" s="113"/>
    </row>
    <row r="423" spans="1:36" ht="15.75" customHeight="1">
      <c r="A423" s="64">
        <v>409</v>
      </c>
      <c r="B423" s="65"/>
      <c r="C423" s="80"/>
      <c r="D423" s="66"/>
      <c r="E423" s="67"/>
      <c r="F423" s="80"/>
      <c r="G423" s="62"/>
      <c r="H423" s="62"/>
      <c r="I423" s="62"/>
      <c r="J423" s="62"/>
      <c r="K423" s="62"/>
      <c r="L423" s="62"/>
      <c r="M423" s="111"/>
      <c r="N423" s="111"/>
      <c r="O423" s="112"/>
      <c r="P423" s="63" t="str">
        <f t="shared" si="15"/>
        <v/>
      </c>
      <c r="Q423" s="30"/>
      <c r="R423" s="88"/>
      <c r="AE423" s="113" t="str">
        <f t="shared" si="14"/>
        <v/>
      </c>
      <c r="AF423" s="113"/>
      <c r="AG423" s="113"/>
      <c r="AH423" s="113"/>
      <c r="AI423" s="113"/>
      <c r="AJ423" s="113"/>
    </row>
    <row r="424" spans="1:36" ht="15.75" customHeight="1">
      <c r="A424" s="64">
        <v>410</v>
      </c>
      <c r="B424" s="65"/>
      <c r="C424" s="80"/>
      <c r="D424" s="66"/>
      <c r="E424" s="67"/>
      <c r="F424" s="80"/>
      <c r="G424" s="62"/>
      <c r="H424" s="62"/>
      <c r="I424" s="62"/>
      <c r="J424" s="62"/>
      <c r="K424" s="62"/>
      <c r="L424" s="62"/>
      <c r="M424" s="111"/>
      <c r="N424" s="111"/>
      <c r="O424" s="112"/>
      <c r="P424" s="63" t="str">
        <f t="shared" si="15"/>
        <v/>
      </c>
      <c r="Q424" s="30"/>
      <c r="R424" s="88"/>
      <c r="AE424" s="113" t="str">
        <f t="shared" si="14"/>
        <v/>
      </c>
      <c r="AF424" s="113"/>
      <c r="AG424" s="113"/>
      <c r="AH424" s="113"/>
      <c r="AI424" s="113"/>
      <c r="AJ424" s="113"/>
    </row>
    <row r="425" spans="1:36" ht="15.75" customHeight="1">
      <c r="A425" s="64">
        <v>411</v>
      </c>
      <c r="B425" s="65"/>
      <c r="C425" s="80"/>
      <c r="D425" s="66"/>
      <c r="E425" s="67"/>
      <c r="F425" s="80"/>
      <c r="G425" s="62"/>
      <c r="H425" s="62"/>
      <c r="I425" s="62"/>
      <c r="J425" s="62"/>
      <c r="K425" s="62"/>
      <c r="L425" s="62"/>
      <c r="M425" s="111"/>
      <c r="N425" s="111"/>
      <c r="O425" s="112"/>
      <c r="P425" s="63" t="str">
        <f t="shared" si="15"/>
        <v/>
      </c>
      <c r="Q425" s="30"/>
      <c r="R425" s="88"/>
      <c r="AE425" s="113" t="str">
        <f t="shared" si="14"/>
        <v/>
      </c>
      <c r="AF425" s="113"/>
      <c r="AG425" s="113"/>
      <c r="AH425" s="113"/>
      <c r="AI425" s="113"/>
      <c r="AJ425" s="113"/>
    </row>
    <row r="426" spans="1:36" ht="15.75" customHeight="1">
      <c r="A426" s="64">
        <v>412</v>
      </c>
      <c r="B426" s="65"/>
      <c r="C426" s="80"/>
      <c r="D426" s="66"/>
      <c r="E426" s="67"/>
      <c r="F426" s="80"/>
      <c r="G426" s="62"/>
      <c r="H426" s="62"/>
      <c r="I426" s="62"/>
      <c r="J426" s="62"/>
      <c r="K426" s="62"/>
      <c r="L426" s="62"/>
      <c r="M426" s="111"/>
      <c r="N426" s="111"/>
      <c r="O426" s="112"/>
      <c r="P426" s="63" t="str">
        <f t="shared" si="15"/>
        <v/>
      </c>
      <c r="Q426" s="30"/>
      <c r="R426" s="88"/>
      <c r="AE426" s="113" t="str">
        <f t="shared" si="14"/>
        <v/>
      </c>
      <c r="AF426" s="113"/>
      <c r="AG426" s="113"/>
      <c r="AH426" s="113"/>
      <c r="AI426" s="113"/>
      <c r="AJ426" s="113"/>
    </row>
    <row r="427" spans="1:36" ht="15.75" customHeight="1">
      <c r="A427" s="64">
        <v>413</v>
      </c>
      <c r="B427" s="65"/>
      <c r="C427" s="80"/>
      <c r="D427" s="66"/>
      <c r="E427" s="67"/>
      <c r="F427" s="80"/>
      <c r="G427" s="62"/>
      <c r="H427" s="62"/>
      <c r="I427" s="62"/>
      <c r="J427" s="62"/>
      <c r="K427" s="62"/>
      <c r="L427" s="62"/>
      <c r="M427" s="111"/>
      <c r="N427" s="111"/>
      <c r="O427" s="112"/>
      <c r="P427" s="63" t="str">
        <f t="shared" si="15"/>
        <v/>
      </c>
      <c r="Q427" s="30"/>
      <c r="R427" s="88"/>
      <c r="AE427" s="113" t="str">
        <f t="shared" si="14"/>
        <v/>
      </c>
      <c r="AF427" s="113"/>
      <c r="AG427" s="113"/>
      <c r="AH427" s="113"/>
      <c r="AI427" s="113"/>
      <c r="AJ427" s="113"/>
    </row>
    <row r="428" spans="1:36" ht="15.75" customHeight="1">
      <c r="A428" s="64">
        <v>414</v>
      </c>
      <c r="B428" s="65"/>
      <c r="C428" s="80"/>
      <c r="D428" s="66"/>
      <c r="E428" s="67"/>
      <c r="F428" s="80"/>
      <c r="G428" s="62"/>
      <c r="H428" s="62"/>
      <c r="I428" s="62"/>
      <c r="J428" s="62"/>
      <c r="K428" s="62"/>
      <c r="L428" s="62"/>
      <c r="M428" s="111"/>
      <c r="N428" s="111"/>
      <c r="O428" s="112"/>
      <c r="P428" s="63" t="str">
        <f t="shared" si="15"/>
        <v/>
      </c>
      <c r="Q428" s="30"/>
      <c r="R428" s="88"/>
      <c r="AE428" s="113" t="str">
        <f t="shared" si="14"/>
        <v/>
      </c>
      <c r="AF428" s="113"/>
      <c r="AG428" s="113"/>
      <c r="AH428" s="113"/>
      <c r="AI428" s="113"/>
      <c r="AJ428" s="113"/>
    </row>
    <row r="429" spans="1:36" ht="15.75" customHeight="1">
      <c r="A429" s="64">
        <v>415</v>
      </c>
      <c r="B429" s="65"/>
      <c r="C429" s="80"/>
      <c r="D429" s="66"/>
      <c r="E429" s="67"/>
      <c r="F429" s="80"/>
      <c r="G429" s="62"/>
      <c r="H429" s="62"/>
      <c r="I429" s="62"/>
      <c r="J429" s="62"/>
      <c r="K429" s="62"/>
      <c r="L429" s="62"/>
      <c r="M429" s="111"/>
      <c r="N429" s="111"/>
      <c r="O429" s="112"/>
      <c r="P429" s="63" t="str">
        <f t="shared" si="15"/>
        <v/>
      </c>
      <c r="Q429" s="30"/>
      <c r="R429" s="88"/>
      <c r="AE429" s="113" t="str">
        <f t="shared" si="14"/>
        <v/>
      </c>
      <c r="AF429" s="113"/>
      <c r="AG429" s="113"/>
      <c r="AH429" s="113"/>
      <c r="AI429" s="113"/>
      <c r="AJ429" s="113"/>
    </row>
    <row r="430" spans="1:36" ht="15.75" customHeight="1">
      <c r="A430" s="64">
        <v>416</v>
      </c>
      <c r="B430" s="65"/>
      <c r="C430" s="80"/>
      <c r="D430" s="66"/>
      <c r="E430" s="67"/>
      <c r="F430" s="80"/>
      <c r="G430" s="62"/>
      <c r="H430" s="62"/>
      <c r="I430" s="62"/>
      <c r="J430" s="62"/>
      <c r="K430" s="62"/>
      <c r="L430" s="62"/>
      <c r="M430" s="111"/>
      <c r="N430" s="111"/>
      <c r="O430" s="112"/>
      <c r="P430" s="63" t="str">
        <f t="shared" si="15"/>
        <v/>
      </c>
      <c r="Q430" s="30"/>
      <c r="R430" s="88"/>
      <c r="AE430" s="113" t="str">
        <f t="shared" si="14"/>
        <v/>
      </c>
      <c r="AF430" s="113"/>
      <c r="AG430" s="113"/>
      <c r="AH430" s="113"/>
      <c r="AI430" s="113"/>
      <c r="AJ430" s="113"/>
    </row>
    <row r="431" spans="1:36" ht="15.75" customHeight="1">
      <c r="A431" s="64">
        <v>417</v>
      </c>
      <c r="B431" s="65"/>
      <c r="C431" s="80"/>
      <c r="D431" s="66"/>
      <c r="E431" s="67"/>
      <c r="F431" s="80"/>
      <c r="G431" s="62"/>
      <c r="H431" s="62"/>
      <c r="I431" s="62"/>
      <c r="J431" s="62"/>
      <c r="K431" s="62"/>
      <c r="L431" s="62"/>
      <c r="M431" s="111"/>
      <c r="N431" s="111"/>
      <c r="O431" s="112"/>
      <c r="P431" s="63" t="str">
        <f t="shared" si="15"/>
        <v/>
      </c>
      <c r="Q431" s="30"/>
      <c r="R431" s="88"/>
      <c r="AE431" s="113" t="str">
        <f t="shared" si="14"/>
        <v/>
      </c>
      <c r="AF431" s="113"/>
      <c r="AG431" s="113"/>
      <c r="AH431" s="113"/>
      <c r="AI431" s="113"/>
      <c r="AJ431" s="113"/>
    </row>
    <row r="432" spans="1:36" ht="15.75" customHeight="1">
      <c r="A432" s="64">
        <v>418</v>
      </c>
      <c r="B432" s="65"/>
      <c r="C432" s="80"/>
      <c r="D432" s="66"/>
      <c r="E432" s="67"/>
      <c r="F432" s="80"/>
      <c r="G432" s="62"/>
      <c r="H432" s="62"/>
      <c r="I432" s="62"/>
      <c r="J432" s="62"/>
      <c r="K432" s="62"/>
      <c r="L432" s="62"/>
      <c r="M432" s="111"/>
      <c r="N432" s="111"/>
      <c r="O432" s="112"/>
      <c r="P432" s="63" t="str">
        <f t="shared" si="15"/>
        <v/>
      </c>
      <c r="Q432" s="30"/>
      <c r="R432" s="88"/>
      <c r="AE432" s="113" t="str">
        <f t="shared" si="14"/>
        <v/>
      </c>
      <c r="AF432" s="113"/>
      <c r="AG432" s="113"/>
      <c r="AH432" s="113"/>
      <c r="AI432" s="113"/>
      <c r="AJ432" s="113"/>
    </row>
    <row r="433" spans="1:36" ht="15.75" customHeight="1">
      <c r="A433" s="64">
        <v>419</v>
      </c>
      <c r="B433" s="65"/>
      <c r="C433" s="80"/>
      <c r="D433" s="66"/>
      <c r="E433" s="67"/>
      <c r="F433" s="80"/>
      <c r="G433" s="62"/>
      <c r="H433" s="62"/>
      <c r="I433" s="62"/>
      <c r="J433" s="62"/>
      <c r="K433" s="62"/>
      <c r="L433" s="62"/>
      <c r="M433" s="111"/>
      <c r="N433" s="111"/>
      <c r="O433" s="112"/>
      <c r="P433" s="63" t="str">
        <f t="shared" si="15"/>
        <v/>
      </c>
      <c r="Q433" s="30"/>
      <c r="R433" s="88"/>
      <c r="AE433" s="113" t="str">
        <f t="shared" si="14"/>
        <v/>
      </c>
      <c r="AF433" s="113"/>
      <c r="AG433" s="113"/>
      <c r="AH433" s="113"/>
      <c r="AI433" s="113"/>
      <c r="AJ433" s="113"/>
    </row>
    <row r="434" spans="1:36" ht="15.75" customHeight="1">
      <c r="A434" s="64">
        <v>420</v>
      </c>
      <c r="B434" s="65"/>
      <c r="C434" s="80"/>
      <c r="D434" s="66"/>
      <c r="E434" s="67"/>
      <c r="F434" s="80"/>
      <c r="G434" s="62"/>
      <c r="H434" s="62"/>
      <c r="I434" s="62"/>
      <c r="J434" s="62"/>
      <c r="K434" s="62"/>
      <c r="L434" s="62"/>
      <c r="M434" s="111"/>
      <c r="N434" s="111"/>
      <c r="O434" s="112"/>
      <c r="P434" s="63" t="str">
        <f t="shared" si="15"/>
        <v/>
      </c>
      <c r="Q434" s="30"/>
      <c r="R434" s="88"/>
      <c r="AE434" s="113" t="str">
        <f t="shared" si="14"/>
        <v/>
      </c>
      <c r="AF434" s="113"/>
      <c r="AG434" s="113"/>
      <c r="AH434" s="113"/>
      <c r="AI434" s="113"/>
      <c r="AJ434" s="113"/>
    </row>
    <row r="435" spans="1:36" ht="15.75" customHeight="1">
      <c r="A435" s="64">
        <v>421</v>
      </c>
      <c r="B435" s="65"/>
      <c r="C435" s="80"/>
      <c r="D435" s="66"/>
      <c r="E435" s="67"/>
      <c r="F435" s="80"/>
      <c r="G435" s="62"/>
      <c r="H435" s="62"/>
      <c r="I435" s="62"/>
      <c r="J435" s="62"/>
      <c r="K435" s="62"/>
      <c r="L435" s="62"/>
      <c r="M435" s="111"/>
      <c r="N435" s="111"/>
      <c r="O435" s="112"/>
      <c r="P435" s="63" t="str">
        <f t="shared" si="15"/>
        <v/>
      </c>
      <c r="Q435" s="30"/>
      <c r="R435" s="88"/>
      <c r="AE435" s="113" t="str">
        <f t="shared" si="14"/>
        <v/>
      </c>
      <c r="AF435" s="113"/>
      <c r="AG435" s="113"/>
      <c r="AH435" s="113"/>
      <c r="AI435" s="113"/>
      <c r="AJ435" s="113"/>
    </row>
    <row r="436" spans="1:36" ht="15.75" customHeight="1">
      <c r="A436" s="64">
        <v>422</v>
      </c>
      <c r="B436" s="65"/>
      <c r="C436" s="80"/>
      <c r="D436" s="66"/>
      <c r="E436" s="67"/>
      <c r="F436" s="80"/>
      <c r="G436" s="62"/>
      <c r="H436" s="62"/>
      <c r="I436" s="62"/>
      <c r="J436" s="62"/>
      <c r="K436" s="62"/>
      <c r="L436" s="62"/>
      <c r="M436" s="111"/>
      <c r="N436" s="111"/>
      <c r="O436" s="112"/>
      <c r="P436" s="63" t="str">
        <f t="shared" si="15"/>
        <v/>
      </c>
      <c r="Q436" s="30"/>
      <c r="R436" s="88"/>
      <c r="AE436" s="113" t="str">
        <f t="shared" si="14"/>
        <v/>
      </c>
      <c r="AF436" s="113"/>
      <c r="AG436" s="113"/>
      <c r="AH436" s="113"/>
      <c r="AI436" s="113"/>
      <c r="AJ436" s="113"/>
    </row>
    <row r="437" spans="1:36" ht="15.75" customHeight="1">
      <c r="A437" s="64">
        <v>423</v>
      </c>
      <c r="B437" s="65"/>
      <c r="C437" s="80"/>
      <c r="D437" s="66"/>
      <c r="E437" s="67"/>
      <c r="F437" s="80"/>
      <c r="G437" s="62"/>
      <c r="H437" s="62"/>
      <c r="I437" s="62"/>
      <c r="J437" s="62"/>
      <c r="K437" s="62"/>
      <c r="L437" s="62"/>
      <c r="M437" s="111"/>
      <c r="N437" s="111"/>
      <c r="O437" s="112"/>
      <c r="P437" s="63" t="str">
        <f t="shared" si="15"/>
        <v/>
      </c>
      <c r="Q437" s="30"/>
      <c r="R437" s="88"/>
      <c r="AE437" s="113" t="str">
        <f t="shared" si="14"/>
        <v/>
      </c>
      <c r="AF437" s="113"/>
      <c r="AG437" s="113"/>
      <c r="AH437" s="113"/>
      <c r="AI437" s="113"/>
      <c r="AJ437" s="113"/>
    </row>
    <row r="438" spans="1:36" ht="15.75" customHeight="1">
      <c r="A438" s="64">
        <v>424</v>
      </c>
      <c r="B438" s="65"/>
      <c r="C438" s="80"/>
      <c r="D438" s="66"/>
      <c r="E438" s="67"/>
      <c r="F438" s="80"/>
      <c r="G438" s="62"/>
      <c r="H438" s="62"/>
      <c r="I438" s="62"/>
      <c r="J438" s="62"/>
      <c r="K438" s="62"/>
      <c r="L438" s="62"/>
      <c r="M438" s="111"/>
      <c r="N438" s="111"/>
      <c r="O438" s="112"/>
      <c r="P438" s="63" t="str">
        <f t="shared" si="15"/>
        <v/>
      </c>
      <c r="Q438" s="30"/>
      <c r="R438" s="88"/>
      <c r="AE438" s="113" t="str">
        <f t="shared" si="14"/>
        <v/>
      </c>
      <c r="AF438" s="113"/>
      <c r="AG438" s="113"/>
      <c r="AH438" s="113"/>
      <c r="AI438" s="113"/>
      <c r="AJ438" s="113"/>
    </row>
    <row r="439" spans="1:36" ht="15.75" customHeight="1">
      <c r="A439" s="64">
        <v>425</v>
      </c>
      <c r="B439" s="65"/>
      <c r="C439" s="80"/>
      <c r="D439" s="66"/>
      <c r="E439" s="67"/>
      <c r="F439" s="80"/>
      <c r="G439" s="62"/>
      <c r="H439" s="62"/>
      <c r="I439" s="62"/>
      <c r="J439" s="62"/>
      <c r="K439" s="62"/>
      <c r="L439" s="62"/>
      <c r="M439" s="111"/>
      <c r="N439" s="111"/>
      <c r="O439" s="112"/>
      <c r="P439" s="63" t="str">
        <f t="shared" si="15"/>
        <v/>
      </c>
      <c r="Q439" s="30"/>
      <c r="R439" s="88"/>
      <c r="AE439" s="113" t="str">
        <f t="shared" si="14"/>
        <v/>
      </c>
      <c r="AF439" s="113"/>
      <c r="AG439" s="113"/>
      <c r="AH439" s="113"/>
      <c r="AI439" s="113"/>
      <c r="AJ439" s="113"/>
    </row>
    <row r="440" spans="1:36" ht="15.75" customHeight="1">
      <c r="A440" s="64">
        <v>426</v>
      </c>
      <c r="B440" s="65"/>
      <c r="C440" s="80"/>
      <c r="D440" s="66"/>
      <c r="E440" s="67"/>
      <c r="F440" s="80"/>
      <c r="G440" s="62"/>
      <c r="H440" s="62"/>
      <c r="I440" s="62"/>
      <c r="J440" s="62"/>
      <c r="K440" s="62"/>
      <c r="L440" s="62"/>
      <c r="M440" s="111"/>
      <c r="N440" s="111"/>
      <c r="O440" s="112"/>
      <c r="P440" s="63" t="str">
        <f t="shared" si="15"/>
        <v/>
      </c>
      <c r="Q440" s="30"/>
      <c r="R440" s="88"/>
      <c r="AE440" s="113" t="str">
        <f t="shared" si="14"/>
        <v/>
      </c>
      <c r="AF440" s="113"/>
      <c r="AG440" s="113"/>
      <c r="AH440" s="113"/>
      <c r="AI440" s="113"/>
      <c r="AJ440" s="113"/>
    </row>
    <row r="441" spans="1:36" ht="15.75" customHeight="1">
      <c r="A441" s="64">
        <v>427</v>
      </c>
      <c r="B441" s="65"/>
      <c r="C441" s="80"/>
      <c r="D441" s="66"/>
      <c r="E441" s="67"/>
      <c r="F441" s="80"/>
      <c r="G441" s="62"/>
      <c r="H441" s="62"/>
      <c r="I441" s="62"/>
      <c r="J441" s="62"/>
      <c r="K441" s="62"/>
      <c r="L441" s="62"/>
      <c r="M441" s="111"/>
      <c r="N441" s="111"/>
      <c r="O441" s="112"/>
      <c r="P441" s="63" t="str">
        <f t="shared" si="15"/>
        <v/>
      </c>
      <c r="Q441" s="30"/>
      <c r="R441" s="88"/>
      <c r="AE441" s="113" t="str">
        <f t="shared" si="14"/>
        <v/>
      </c>
      <c r="AF441" s="113"/>
      <c r="AG441" s="113"/>
      <c r="AH441" s="113"/>
      <c r="AI441" s="113"/>
      <c r="AJ441" s="113"/>
    </row>
    <row r="442" spans="1:36" ht="15.75" customHeight="1">
      <c r="A442" s="64">
        <v>428</v>
      </c>
      <c r="B442" s="65"/>
      <c r="C442" s="80"/>
      <c r="D442" s="66"/>
      <c r="E442" s="67"/>
      <c r="F442" s="80"/>
      <c r="G442" s="62"/>
      <c r="H442" s="62"/>
      <c r="I442" s="62"/>
      <c r="J442" s="62"/>
      <c r="K442" s="62"/>
      <c r="L442" s="62"/>
      <c r="M442" s="111"/>
      <c r="N442" s="111"/>
      <c r="O442" s="112"/>
      <c r="P442" s="63" t="str">
        <f t="shared" si="15"/>
        <v/>
      </c>
      <c r="Q442" s="30"/>
      <c r="R442" s="88"/>
      <c r="AE442" s="113" t="str">
        <f t="shared" si="14"/>
        <v/>
      </c>
      <c r="AF442" s="113"/>
      <c r="AG442" s="113"/>
      <c r="AH442" s="113"/>
      <c r="AI442" s="113"/>
      <c r="AJ442" s="113"/>
    </row>
    <row r="443" spans="1:36" ht="15.75" customHeight="1">
      <c r="A443" s="64">
        <v>429</v>
      </c>
      <c r="B443" s="65"/>
      <c r="C443" s="80"/>
      <c r="D443" s="66"/>
      <c r="E443" s="67"/>
      <c r="F443" s="80"/>
      <c r="G443" s="62"/>
      <c r="H443" s="62"/>
      <c r="I443" s="62"/>
      <c r="J443" s="62"/>
      <c r="K443" s="62"/>
      <c r="L443" s="62"/>
      <c r="M443" s="111"/>
      <c r="N443" s="111"/>
      <c r="O443" s="112"/>
      <c r="P443" s="63" t="str">
        <f t="shared" si="15"/>
        <v/>
      </c>
      <c r="Q443" s="30"/>
      <c r="R443" s="88"/>
      <c r="AE443" s="113" t="str">
        <f t="shared" si="14"/>
        <v/>
      </c>
      <c r="AF443" s="113"/>
      <c r="AG443" s="113"/>
      <c r="AH443" s="113"/>
      <c r="AI443" s="113"/>
      <c r="AJ443" s="113"/>
    </row>
    <row r="444" spans="1:36" ht="15.75" customHeight="1">
      <c r="A444" s="64">
        <v>430</v>
      </c>
      <c r="B444" s="65"/>
      <c r="C444" s="80"/>
      <c r="D444" s="66"/>
      <c r="E444" s="67"/>
      <c r="F444" s="80"/>
      <c r="G444" s="62"/>
      <c r="H444" s="62"/>
      <c r="I444" s="62"/>
      <c r="J444" s="62"/>
      <c r="K444" s="62"/>
      <c r="L444" s="62"/>
      <c r="M444" s="111"/>
      <c r="N444" s="111"/>
      <c r="O444" s="112"/>
      <c r="P444" s="63" t="str">
        <f t="shared" si="15"/>
        <v/>
      </c>
      <c r="Q444" s="30"/>
      <c r="R444" s="88"/>
      <c r="AE444" s="113" t="str">
        <f t="shared" si="14"/>
        <v/>
      </c>
      <c r="AF444" s="113"/>
      <c r="AG444" s="113"/>
      <c r="AH444" s="113"/>
      <c r="AI444" s="113"/>
      <c r="AJ444" s="113"/>
    </row>
    <row r="445" spans="1:36" ht="15.75" customHeight="1">
      <c r="A445" s="64">
        <v>431</v>
      </c>
      <c r="B445" s="65"/>
      <c r="C445" s="80"/>
      <c r="D445" s="66"/>
      <c r="E445" s="67"/>
      <c r="F445" s="80"/>
      <c r="G445" s="62"/>
      <c r="H445" s="62"/>
      <c r="I445" s="62"/>
      <c r="J445" s="62"/>
      <c r="K445" s="62"/>
      <c r="L445" s="62"/>
      <c r="M445" s="111"/>
      <c r="N445" s="111"/>
      <c r="O445" s="112"/>
      <c r="P445" s="63" t="str">
        <f t="shared" si="15"/>
        <v/>
      </c>
      <c r="Q445" s="30"/>
      <c r="R445" s="88"/>
      <c r="AE445" s="113" t="str">
        <f t="shared" si="14"/>
        <v/>
      </c>
      <c r="AF445" s="113"/>
      <c r="AG445" s="113"/>
      <c r="AH445" s="113"/>
      <c r="AI445" s="113"/>
      <c r="AJ445" s="113"/>
    </row>
    <row r="446" spans="1:36" ht="15.75" customHeight="1">
      <c r="A446" s="64">
        <v>432</v>
      </c>
      <c r="B446" s="65"/>
      <c r="C446" s="80"/>
      <c r="D446" s="66"/>
      <c r="E446" s="67"/>
      <c r="F446" s="80"/>
      <c r="G446" s="62"/>
      <c r="H446" s="62"/>
      <c r="I446" s="62"/>
      <c r="J446" s="62"/>
      <c r="K446" s="62"/>
      <c r="L446" s="62"/>
      <c r="M446" s="111"/>
      <c r="N446" s="111"/>
      <c r="O446" s="112"/>
      <c r="P446" s="63" t="str">
        <f t="shared" si="15"/>
        <v/>
      </c>
      <c r="Q446" s="30"/>
      <c r="R446" s="88"/>
      <c r="AE446" s="113" t="str">
        <f t="shared" si="14"/>
        <v/>
      </c>
      <c r="AF446" s="113"/>
      <c r="AG446" s="113"/>
      <c r="AH446" s="113"/>
      <c r="AI446" s="113"/>
      <c r="AJ446" s="113"/>
    </row>
    <row r="447" spans="1:36" ht="15.75" customHeight="1">
      <c r="A447" s="64">
        <v>433</v>
      </c>
      <c r="B447" s="65"/>
      <c r="C447" s="80"/>
      <c r="D447" s="66"/>
      <c r="E447" s="67"/>
      <c r="F447" s="80"/>
      <c r="G447" s="62"/>
      <c r="H447" s="62"/>
      <c r="I447" s="62"/>
      <c r="J447" s="62"/>
      <c r="K447" s="62"/>
      <c r="L447" s="62"/>
      <c r="M447" s="111"/>
      <c r="N447" s="111"/>
      <c r="O447" s="112"/>
      <c r="P447" s="63" t="str">
        <f t="shared" si="15"/>
        <v/>
      </c>
      <c r="Q447" s="30"/>
      <c r="R447" s="88"/>
      <c r="AE447" s="113" t="str">
        <f t="shared" si="14"/>
        <v/>
      </c>
      <c r="AF447" s="113"/>
      <c r="AG447" s="113"/>
      <c r="AH447" s="113"/>
      <c r="AI447" s="113"/>
      <c r="AJ447" s="113"/>
    </row>
    <row r="448" spans="1:36" ht="15.75" customHeight="1">
      <c r="A448" s="64">
        <v>434</v>
      </c>
      <c r="B448" s="65"/>
      <c r="C448" s="80"/>
      <c r="D448" s="66"/>
      <c r="E448" s="67"/>
      <c r="F448" s="80"/>
      <c r="G448" s="62"/>
      <c r="H448" s="62"/>
      <c r="I448" s="62"/>
      <c r="J448" s="62"/>
      <c r="K448" s="62"/>
      <c r="L448" s="62"/>
      <c r="M448" s="111"/>
      <c r="N448" s="111"/>
      <c r="O448" s="112"/>
      <c r="P448" s="63" t="str">
        <f t="shared" si="15"/>
        <v/>
      </c>
      <c r="Q448" s="30"/>
      <c r="R448" s="88"/>
      <c r="AE448" s="113" t="str">
        <f t="shared" si="14"/>
        <v/>
      </c>
      <c r="AF448" s="113"/>
      <c r="AG448" s="113"/>
      <c r="AH448" s="113"/>
      <c r="AI448" s="113"/>
      <c r="AJ448" s="113"/>
    </row>
    <row r="449" spans="1:36" ht="15.75" customHeight="1">
      <c r="A449" s="64">
        <v>435</v>
      </c>
      <c r="B449" s="65"/>
      <c r="C449" s="80"/>
      <c r="D449" s="66"/>
      <c r="E449" s="67"/>
      <c r="F449" s="80"/>
      <c r="G449" s="62"/>
      <c r="H449" s="62"/>
      <c r="I449" s="62"/>
      <c r="J449" s="62"/>
      <c r="K449" s="62"/>
      <c r="L449" s="62"/>
      <c r="M449" s="111"/>
      <c r="N449" s="111"/>
      <c r="O449" s="112"/>
      <c r="P449" s="63" t="str">
        <f t="shared" si="15"/>
        <v/>
      </c>
      <c r="Q449" s="30"/>
      <c r="R449" s="88"/>
      <c r="AE449" s="113" t="str">
        <f t="shared" si="14"/>
        <v/>
      </c>
      <c r="AF449" s="113"/>
      <c r="AG449" s="113"/>
      <c r="AH449" s="113"/>
      <c r="AI449" s="113"/>
      <c r="AJ449" s="113"/>
    </row>
    <row r="450" spans="1:36" ht="15.75" customHeight="1">
      <c r="A450" s="64">
        <v>436</v>
      </c>
      <c r="B450" s="65"/>
      <c r="C450" s="80"/>
      <c r="D450" s="66"/>
      <c r="E450" s="67"/>
      <c r="F450" s="80"/>
      <c r="G450" s="62"/>
      <c r="H450" s="62"/>
      <c r="I450" s="62"/>
      <c r="J450" s="62"/>
      <c r="K450" s="62"/>
      <c r="L450" s="62"/>
      <c r="M450" s="111"/>
      <c r="N450" s="111"/>
      <c r="O450" s="112"/>
      <c r="P450" s="63" t="str">
        <f t="shared" si="15"/>
        <v/>
      </c>
      <c r="Q450" s="30"/>
      <c r="R450" s="88"/>
      <c r="AE450" s="113" t="str">
        <f t="shared" si="14"/>
        <v/>
      </c>
      <c r="AF450" s="113"/>
      <c r="AG450" s="113"/>
      <c r="AH450" s="113"/>
      <c r="AI450" s="113"/>
      <c r="AJ450" s="113"/>
    </row>
    <row r="451" spans="1:36" ht="15.75" customHeight="1">
      <c r="A451" s="64">
        <v>437</v>
      </c>
      <c r="B451" s="65"/>
      <c r="C451" s="80"/>
      <c r="D451" s="66"/>
      <c r="E451" s="67"/>
      <c r="F451" s="80"/>
      <c r="G451" s="62"/>
      <c r="H451" s="62"/>
      <c r="I451" s="62"/>
      <c r="J451" s="62"/>
      <c r="K451" s="62"/>
      <c r="L451" s="62"/>
      <c r="M451" s="111"/>
      <c r="N451" s="111"/>
      <c r="O451" s="112"/>
      <c r="P451" s="63" t="str">
        <f t="shared" si="15"/>
        <v/>
      </c>
      <c r="Q451" s="30"/>
      <c r="R451" s="88"/>
      <c r="AE451" s="113" t="str">
        <f t="shared" si="14"/>
        <v/>
      </c>
      <c r="AF451" s="113"/>
      <c r="AG451" s="113"/>
      <c r="AH451" s="113"/>
      <c r="AI451" s="113"/>
      <c r="AJ451" s="113"/>
    </row>
    <row r="452" spans="1:36" ht="15.75" customHeight="1">
      <c r="A452" s="64">
        <v>438</v>
      </c>
      <c r="B452" s="65"/>
      <c r="C452" s="80"/>
      <c r="D452" s="66"/>
      <c r="E452" s="67"/>
      <c r="F452" s="80"/>
      <c r="G452" s="62"/>
      <c r="H452" s="62"/>
      <c r="I452" s="62"/>
      <c r="J452" s="62"/>
      <c r="K452" s="62"/>
      <c r="L452" s="62"/>
      <c r="M452" s="111"/>
      <c r="N452" s="111"/>
      <c r="O452" s="112"/>
      <c r="P452" s="63" t="str">
        <f t="shared" si="15"/>
        <v/>
      </c>
      <c r="Q452" s="30"/>
      <c r="R452" s="88"/>
    </row>
    <row r="453" spans="1:36" ht="15.75" customHeight="1">
      <c r="A453" s="64">
        <v>439</v>
      </c>
      <c r="B453" s="65"/>
      <c r="C453" s="80"/>
      <c r="D453" s="66"/>
      <c r="E453" s="67"/>
      <c r="F453" s="80"/>
      <c r="G453" s="62"/>
      <c r="H453" s="62"/>
      <c r="I453" s="62"/>
      <c r="J453" s="62"/>
      <c r="K453" s="62"/>
      <c r="L453" s="62"/>
      <c r="M453" s="111"/>
      <c r="N453" s="111"/>
      <c r="O453" s="112"/>
      <c r="P453" s="63" t="str">
        <f t="shared" si="15"/>
        <v/>
      </c>
      <c r="Q453" s="30"/>
      <c r="R453" s="88"/>
    </row>
    <row r="454" spans="1:36" ht="15.75" customHeight="1" thickBot="1">
      <c r="A454" s="68">
        <v>440</v>
      </c>
      <c r="B454" s="69"/>
      <c r="C454" s="81"/>
      <c r="D454" s="70"/>
      <c r="E454" s="71"/>
      <c r="F454" s="81"/>
      <c r="G454" s="62"/>
      <c r="H454" s="62"/>
      <c r="I454" s="62"/>
      <c r="J454" s="62"/>
      <c r="K454" s="62"/>
      <c r="L454" s="62"/>
      <c r="M454" s="109"/>
      <c r="N454" s="109"/>
      <c r="O454" s="110"/>
      <c r="P454" s="72" t="str">
        <f t="shared" si="15"/>
        <v/>
      </c>
      <c r="Q454" s="30"/>
      <c r="R454" s="88"/>
    </row>
    <row r="455" spans="1:36" ht="15.75" customHeight="1">
      <c r="B455" s="83"/>
      <c r="C455" s="11"/>
      <c r="D455" s="83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</sheetData>
  <mergeCells count="902">
    <mergeCell ref="AL13:AN13"/>
    <mergeCell ref="B1:P1"/>
    <mergeCell ref="I2:P2"/>
    <mergeCell ref="A3:B6"/>
    <mergeCell ref="C3:H6"/>
    <mergeCell ref="I3:J4"/>
    <mergeCell ref="K3:L3"/>
    <mergeCell ref="M3:N3"/>
    <mergeCell ref="O3:P3"/>
    <mergeCell ref="I5:J5"/>
    <mergeCell ref="O5:O6"/>
    <mergeCell ref="H11:L11"/>
    <mergeCell ref="AE12:AJ12"/>
    <mergeCell ref="A13:B13"/>
    <mergeCell ref="C13:L13"/>
    <mergeCell ref="AE13:AJ13"/>
    <mergeCell ref="M14:O14"/>
    <mergeCell ref="AE14:AJ14"/>
    <mergeCell ref="P5:P8"/>
    <mergeCell ref="I6:J6"/>
    <mergeCell ref="A7:B9"/>
    <mergeCell ref="I7:J7"/>
    <mergeCell ref="I8:J8"/>
    <mergeCell ref="I9:J9"/>
    <mergeCell ref="R14:S14"/>
    <mergeCell ref="M18:O18"/>
    <mergeCell ref="AE18:AJ18"/>
    <mergeCell ref="M19:O19"/>
    <mergeCell ref="AE19:AJ19"/>
    <mergeCell ref="M20:O20"/>
    <mergeCell ref="AE20:AJ20"/>
    <mergeCell ref="M15:O15"/>
    <mergeCell ref="AE15:AJ15"/>
    <mergeCell ref="M16:O16"/>
    <mergeCell ref="AE16:AJ16"/>
    <mergeCell ref="M17:O17"/>
    <mergeCell ref="AE17:AJ17"/>
    <mergeCell ref="M24:O24"/>
    <mergeCell ref="AE24:AJ24"/>
    <mergeCell ref="M25:O25"/>
    <mergeCell ref="AE25:AJ25"/>
    <mergeCell ref="M26:O26"/>
    <mergeCell ref="AE26:AJ26"/>
    <mergeCell ref="M21:O21"/>
    <mergeCell ref="AE21:AJ21"/>
    <mergeCell ref="M22:O22"/>
    <mergeCell ref="AE22:AJ22"/>
    <mergeCell ref="M23:O23"/>
    <mergeCell ref="AE23:AJ23"/>
    <mergeCell ref="M30:O30"/>
    <mergeCell ref="AE30:AJ30"/>
    <mergeCell ref="M31:O31"/>
    <mergeCell ref="AE31:AJ31"/>
    <mergeCell ref="M32:O32"/>
    <mergeCell ref="AE32:AJ32"/>
    <mergeCell ref="M27:O27"/>
    <mergeCell ref="AE27:AJ27"/>
    <mergeCell ref="M28:O28"/>
    <mergeCell ref="AE28:AJ28"/>
    <mergeCell ref="M29:O29"/>
    <mergeCell ref="AE29:AJ29"/>
    <mergeCell ref="M36:O36"/>
    <mergeCell ref="AE36:AJ36"/>
    <mergeCell ref="M37:O37"/>
    <mergeCell ref="AE37:AJ37"/>
    <mergeCell ref="M38:O38"/>
    <mergeCell ref="AE38:AJ38"/>
    <mergeCell ref="M33:O33"/>
    <mergeCell ref="AE33:AJ33"/>
    <mergeCell ref="M34:O34"/>
    <mergeCell ref="AE34:AJ34"/>
    <mergeCell ref="M35:O35"/>
    <mergeCell ref="AE35:AJ35"/>
    <mergeCell ref="M42:O42"/>
    <mergeCell ref="AE42:AJ42"/>
    <mergeCell ref="M43:O43"/>
    <mergeCell ref="AE43:AJ43"/>
    <mergeCell ref="M44:O44"/>
    <mergeCell ref="AE44:AJ44"/>
    <mergeCell ref="M39:O39"/>
    <mergeCell ref="AE39:AJ39"/>
    <mergeCell ref="M40:O40"/>
    <mergeCell ref="AE40:AJ40"/>
    <mergeCell ref="M41:O41"/>
    <mergeCell ref="AE41:AJ41"/>
    <mergeCell ref="M48:O48"/>
    <mergeCell ref="AE48:AJ48"/>
    <mergeCell ref="M49:O49"/>
    <mergeCell ref="AE49:AJ49"/>
    <mergeCell ref="M50:O50"/>
    <mergeCell ref="AE50:AJ50"/>
    <mergeCell ref="M45:O45"/>
    <mergeCell ref="AE45:AJ45"/>
    <mergeCell ref="M46:O46"/>
    <mergeCell ref="AE46:AJ46"/>
    <mergeCell ref="M47:O47"/>
    <mergeCell ref="AE47:AJ47"/>
    <mergeCell ref="M54:O54"/>
    <mergeCell ref="AE54:AJ54"/>
    <mergeCell ref="M55:O55"/>
    <mergeCell ref="AE55:AJ55"/>
    <mergeCell ref="M56:O56"/>
    <mergeCell ref="AE56:AJ56"/>
    <mergeCell ref="M51:O51"/>
    <mergeCell ref="AE51:AJ51"/>
    <mergeCell ref="M52:O52"/>
    <mergeCell ref="AE52:AJ52"/>
    <mergeCell ref="M53:O53"/>
    <mergeCell ref="AE53:AJ53"/>
    <mergeCell ref="M60:O60"/>
    <mergeCell ref="AE60:AJ60"/>
    <mergeCell ref="M61:O61"/>
    <mergeCell ref="AE61:AJ61"/>
    <mergeCell ref="M62:O62"/>
    <mergeCell ref="AE62:AJ62"/>
    <mergeCell ref="M57:O57"/>
    <mergeCell ref="AE57:AJ57"/>
    <mergeCell ref="M58:O58"/>
    <mergeCell ref="AE58:AJ58"/>
    <mergeCell ref="M59:O59"/>
    <mergeCell ref="AE59:AJ59"/>
    <mergeCell ref="M66:O66"/>
    <mergeCell ref="AE66:AJ66"/>
    <mergeCell ref="M67:O67"/>
    <mergeCell ref="AE67:AJ67"/>
    <mergeCell ref="M68:O68"/>
    <mergeCell ref="AE68:AJ68"/>
    <mergeCell ref="M63:O63"/>
    <mergeCell ref="AE63:AJ63"/>
    <mergeCell ref="M64:O64"/>
    <mergeCell ref="AE64:AJ64"/>
    <mergeCell ref="M65:O65"/>
    <mergeCell ref="AE65:AJ65"/>
    <mergeCell ref="M72:O72"/>
    <mergeCell ref="AE72:AJ72"/>
    <mergeCell ref="M73:O73"/>
    <mergeCell ref="AE73:AJ73"/>
    <mergeCell ref="M74:O74"/>
    <mergeCell ref="AE74:AJ74"/>
    <mergeCell ref="M69:O69"/>
    <mergeCell ref="AE69:AJ69"/>
    <mergeCell ref="M70:O70"/>
    <mergeCell ref="AE70:AJ70"/>
    <mergeCell ref="M71:O71"/>
    <mergeCell ref="AE71:AJ71"/>
    <mergeCell ref="M78:O78"/>
    <mergeCell ref="AE78:AJ78"/>
    <mergeCell ref="M79:O79"/>
    <mergeCell ref="AE79:AJ79"/>
    <mergeCell ref="M80:O80"/>
    <mergeCell ref="AE80:AJ80"/>
    <mergeCell ref="M75:O75"/>
    <mergeCell ref="AE75:AJ75"/>
    <mergeCell ref="M76:O76"/>
    <mergeCell ref="AE76:AJ76"/>
    <mergeCell ref="M77:O77"/>
    <mergeCell ref="AE77:AJ77"/>
    <mergeCell ref="M84:O84"/>
    <mergeCell ref="AE84:AJ84"/>
    <mergeCell ref="M85:O85"/>
    <mergeCell ref="AE85:AJ85"/>
    <mergeCell ref="M86:O86"/>
    <mergeCell ref="AE86:AJ86"/>
    <mergeCell ref="M81:O81"/>
    <mergeCell ref="AE81:AJ81"/>
    <mergeCell ref="M82:O82"/>
    <mergeCell ref="AE82:AJ82"/>
    <mergeCell ref="M83:O83"/>
    <mergeCell ref="AE83:AJ83"/>
    <mergeCell ref="M90:O90"/>
    <mergeCell ref="AE90:AJ90"/>
    <mergeCell ref="M91:O91"/>
    <mergeCell ref="AE91:AJ91"/>
    <mergeCell ref="M92:O92"/>
    <mergeCell ref="AE92:AJ92"/>
    <mergeCell ref="M87:O87"/>
    <mergeCell ref="AE87:AJ87"/>
    <mergeCell ref="M88:O88"/>
    <mergeCell ref="AE88:AJ88"/>
    <mergeCell ref="M89:O89"/>
    <mergeCell ref="AE89:AJ89"/>
    <mergeCell ref="M96:O96"/>
    <mergeCell ref="AE96:AJ96"/>
    <mergeCell ref="M97:O97"/>
    <mergeCell ref="AE97:AJ97"/>
    <mergeCell ref="M98:O98"/>
    <mergeCell ref="AE98:AJ98"/>
    <mergeCell ref="M93:O93"/>
    <mergeCell ref="AE93:AJ93"/>
    <mergeCell ref="M94:O94"/>
    <mergeCell ref="AE94:AJ94"/>
    <mergeCell ref="M95:O95"/>
    <mergeCell ref="AE95:AJ95"/>
    <mergeCell ref="M102:O102"/>
    <mergeCell ref="AE102:AJ102"/>
    <mergeCell ref="M103:O103"/>
    <mergeCell ref="AE103:AJ103"/>
    <mergeCell ref="M104:O104"/>
    <mergeCell ref="AE104:AJ104"/>
    <mergeCell ref="M99:O99"/>
    <mergeCell ref="AE99:AJ99"/>
    <mergeCell ref="M100:O100"/>
    <mergeCell ref="AE100:AJ100"/>
    <mergeCell ref="M101:O101"/>
    <mergeCell ref="AE101:AJ101"/>
    <mergeCell ref="M108:O108"/>
    <mergeCell ref="AE108:AJ108"/>
    <mergeCell ref="M109:O109"/>
    <mergeCell ref="AE109:AJ109"/>
    <mergeCell ref="M110:O110"/>
    <mergeCell ref="AE110:AJ110"/>
    <mergeCell ref="M105:O105"/>
    <mergeCell ref="AE105:AJ105"/>
    <mergeCell ref="M106:O106"/>
    <mergeCell ref="AE106:AJ106"/>
    <mergeCell ref="M107:O107"/>
    <mergeCell ref="AE107:AJ107"/>
    <mergeCell ref="M114:O114"/>
    <mergeCell ref="AE114:AJ114"/>
    <mergeCell ref="M115:O115"/>
    <mergeCell ref="AE115:AJ115"/>
    <mergeCell ref="M116:O116"/>
    <mergeCell ref="AE116:AJ116"/>
    <mergeCell ref="M111:O111"/>
    <mergeCell ref="AE111:AJ111"/>
    <mergeCell ref="M112:O112"/>
    <mergeCell ref="AE112:AJ112"/>
    <mergeCell ref="M113:O113"/>
    <mergeCell ref="AE113:AJ113"/>
    <mergeCell ref="M120:O120"/>
    <mergeCell ref="AE120:AJ120"/>
    <mergeCell ref="M121:O121"/>
    <mergeCell ref="AE121:AJ121"/>
    <mergeCell ref="M122:O122"/>
    <mergeCell ref="AE122:AJ122"/>
    <mergeCell ref="M117:O117"/>
    <mergeCell ref="AE117:AJ117"/>
    <mergeCell ref="M118:O118"/>
    <mergeCell ref="AE118:AJ118"/>
    <mergeCell ref="M119:O119"/>
    <mergeCell ref="AE119:AJ119"/>
    <mergeCell ref="M126:O126"/>
    <mergeCell ref="AE126:AJ126"/>
    <mergeCell ref="M127:O127"/>
    <mergeCell ref="AE127:AJ127"/>
    <mergeCell ref="M128:O128"/>
    <mergeCell ref="AE128:AJ128"/>
    <mergeCell ref="M123:O123"/>
    <mergeCell ref="AE123:AJ123"/>
    <mergeCell ref="M124:O124"/>
    <mergeCell ref="AE124:AJ124"/>
    <mergeCell ref="M125:O125"/>
    <mergeCell ref="AE125:AJ125"/>
    <mergeCell ref="M132:O132"/>
    <mergeCell ref="AE132:AJ132"/>
    <mergeCell ref="M133:O133"/>
    <mergeCell ref="AE133:AJ133"/>
    <mergeCell ref="M134:O134"/>
    <mergeCell ref="AE134:AJ134"/>
    <mergeCell ref="M129:O129"/>
    <mergeCell ref="AE129:AJ129"/>
    <mergeCell ref="M130:O130"/>
    <mergeCell ref="AE130:AJ130"/>
    <mergeCell ref="M131:O131"/>
    <mergeCell ref="AE131:AJ131"/>
    <mergeCell ref="M138:O138"/>
    <mergeCell ref="AE138:AJ138"/>
    <mergeCell ref="M139:O139"/>
    <mergeCell ref="AE139:AJ139"/>
    <mergeCell ref="M140:O140"/>
    <mergeCell ref="AE140:AJ140"/>
    <mergeCell ref="M135:O135"/>
    <mergeCell ref="AE135:AJ135"/>
    <mergeCell ref="M136:O136"/>
    <mergeCell ref="AE136:AJ136"/>
    <mergeCell ref="M137:O137"/>
    <mergeCell ref="AE137:AJ137"/>
    <mergeCell ref="M144:O144"/>
    <mergeCell ref="AE144:AJ144"/>
    <mergeCell ref="M145:O145"/>
    <mergeCell ref="AE145:AJ145"/>
    <mergeCell ref="M146:O146"/>
    <mergeCell ref="AE146:AJ146"/>
    <mergeCell ref="M141:O141"/>
    <mergeCell ref="AE141:AJ141"/>
    <mergeCell ref="M142:O142"/>
    <mergeCell ref="AE142:AJ142"/>
    <mergeCell ref="M143:O143"/>
    <mergeCell ref="AE143:AJ143"/>
    <mergeCell ref="M150:O150"/>
    <mergeCell ref="AE150:AJ150"/>
    <mergeCell ref="M151:O151"/>
    <mergeCell ref="AE151:AJ151"/>
    <mergeCell ref="M152:O152"/>
    <mergeCell ref="AE152:AJ152"/>
    <mergeCell ref="M147:O147"/>
    <mergeCell ref="AE147:AJ147"/>
    <mergeCell ref="M148:O148"/>
    <mergeCell ref="AE148:AJ148"/>
    <mergeCell ref="M149:O149"/>
    <mergeCell ref="AE149:AJ149"/>
    <mergeCell ref="M156:O156"/>
    <mergeCell ref="AE156:AJ156"/>
    <mergeCell ref="M157:O157"/>
    <mergeCell ref="AE157:AJ157"/>
    <mergeCell ref="M158:O158"/>
    <mergeCell ref="AE158:AJ158"/>
    <mergeCell ref="M153:O153"/>
    <mergeCell ref="AE153:AJ153"/>
    <mergeCell ref="M154:O154"/>
    <mergeCell ref="AE154:AJ154"/>
    <mergeCell ref="M155:O155"/>
    <mergeCell ref="AE155:AJ155"/>
    <mergeCell ref="M162:O162"/>
    <mergeCell ref="AE162:AJ162"/>
    <mergeCell ref="M163:O163"/>
    <mergeCell ref="AE163:AJ163"/>
    <mergeCell ref="M164:O164"/>
    <mergeCell ref="AE164:AJ164"/>
    <mergeCell ref="M159:O159"/>
    <mergeCell ref="AE159:AJ159"/>
    <mergeCell ref="M160:O160"/>
    <mergeCell ref="AE160:AJ160"/>
    <mergeCell ref="M161:O161"/>
    <mergeCell ref="AE161:AJ161"/>
    <mergeCell ref="M168:O168"/>
    <mergeCell ref="AE168:AJ168"/>
    <mergeCell ref="M169:O169"/>
    <mergeCell ref="AE169:AJ169"/>
    <mergeCell ref="M170:O170"/>
    <mergeCell ref="AE170:AJ170"/>
    <mergeCell ref="M165:O165"/>
    <mergeCell ref="AE165:AJ165"/>
    <mergeCell ref="M166:O166"/>
    <mergeCell ref="AE166:AJ166"/>
    <mergeCell ref="M167:O167"/>
    <mergeCell ref="AE167:AJ167"/>
    <mergeCell ref="M174:O174"/>
    <mergeCell ref="AE174:AJ174"/>
    <mergeCell ref="M175:O175"/>
    <mergeCell ref="AE175:AJ175"/>
    <mergeCell ref="M176:O176"/>
    <mergeCell ref="AE176:AJ176"/>
    <mergeCell ref="M171:O171"/>
    <mergeCell ref="AE171:AJ171"/>
    <mergeCell ref="M172:O172"/>
    <mergeCell ref="AE172:AJ172"/>
    <mergeCell ref="M173:O173"/>
    <mergeCell ref="AE173:AJ173"/>
    <mergeCell ref="M180:O180"/>
    <mergeCell ref="AE180:AJ180"/>
    <mergeCell ref="M181:O181"/>
    <mergeCell ref="AE181:AJ181"/>
    <mergeCell ref="M182:O182"/>
    <mergeCell ref="AE182:AJ182"/>
    <mergeCell ref="M177:O177"/>
    <mergeCell ref="AE177:AJ177"/>
    <mergeCell ref="M178:O178"/>
    <mergeCell ref="AE178:AJ178"/>
    <mergeCell ref="M179:O179"/>
    <mergeCell ref="AE179:AJ179"/>
    <mergeCell ref="M186:O186"/>
    <mergeCell ref="AE186:AJ186"/>
    <mergeCell ref="M187:O187"/>
    <mergeCell ref="AE187:AJ187"/>
    <mergeCell ref="M188:O188"/>
    <mergeCell ref="AE188:AJ188"/>
    <mergeCell ref="M183:O183"/>
    <mergeCell ref="AE183:AJ183"/>
    <mergeCell ref="M184:O184"/>
    <mergeCell ref="AE184:AJ184"/>
    <mergeCell ref="M185:O185"/>
    <mergeCell ref="AE185:AJ185"/>
    <mergeCell ref="M192:O192"/>
    <mergeCell ref="AE192:AJ192"/>
    <mergeCell ref="M193:O193"/>
    <mergeCell ref="AE193:AJ193"/>
    <mergeCell ref="M194:O194"/>
    <mergeCell ref="AE194:AJ194"/>
    <mergeCell ref="M189:O189"/>
    <mergeCell ref="AE189:AJ189"/>
    <mergeCell ref="M190:O190"/>
    <mergeCell ref="AE190:AJ190"/>
    <mergeCell ref="M191:O191"/>
    <mergeCell ref="AE191:AJ191"/>
    <mergeCell ref="M198:O198"/>
    <mergeCell ref="AE198:AJ198"/>
    <mergeCell ref="M199:O199"/>
    <mergeCell ref="AE199:AJ199"/>
    <mergeCell ref="M200:O200"/>
    <mergeCell ref="AE200:AJ200"/>
    <mergeCell ref="M195:O195"/>
    <mergeCell ref="AE195:AJ195"/>
    <mergeCell ref="M196:O196"/>
    <mergeCell ref="AE196:AJ196"/>
    <mergeCell ref="M197:O197"/>
    <mergeCell ref="AE197:AJ197"/>
    <mergeCell ref="M204:O204"/>
    <mergeCell ref="AE204:AJ204"/>
    <mergeCell ref="M205:O205"/>
    <mergeCell ref="AE205:AJ205"/>
    <mergeCell ref="M206:O206"/>
    <mergeCell ref="AE206:AJ206"/>
    <mergeCell ref="M201:O201"/>
    <mergeCell ref="AE201:AJ201"/>
    <mergeCell ref="M202:O202"/>
    <mergeCell ref="AE202:AJ202"/>
    <mergeCell ref="M203:O203"/>
    <mergeCell ref="AE203:AJ203"/>
    <mergeCell ref="M210:O210"/>
    <mergeCell ref="AE210:AJ210"/>
    <mergeCell ref="M211:O211"/>
    <mergeCell ref="AE211:AJ211"/>
    <mergeCell ref="M212:O212"/>
    <mergeCell ref="AE212:AJ212"/>
    <mergeCell ref="M207:O207"/>
    <mergeCell ref="AE207:AJ207"/>
    <mergeCell ref="M208:O208"/>
    <mergeCell ref="AE208:AJ208"/>
    <mergeCell ref="M209:O209"/>
    <mergeCell ref="AE209:AJ209"/>
    <mergeCell ref="M216:O216"/>
    <mergeCell ref="AE216:AJ216"/>
    <mergeCell ref="M217:O217"/>
    <mergeCell ref="AE217:AJ217"/>
    <mergeCell ref="M218:O218"/>
    <mergeCell ref="AE218:AJ218"/>
    <mergeCell ref="M213:O213"/>
    <mergeCell ref="AE213:AJ213"/>
    <mergeCell ref="M214:O214"/>
    <mergeCell ref="AE214:AJ214"/>
    <mergeCell ref="M215:O215"/>
    <mergeCell ref="AE215:AJ215"/>
    <mergeCell ref="M222:O222"/>
    <mergeCell ref="AE222:AJ222"/>
    <mergeCell ref="M223:O223"/>
    <mergeCell ref="AE223:AJ223"/>
    <mergeCell ref="M224:O224"/>
    <mergeCell ref="AE224:AJ224"/>
    <mergeCell ref="M219:O219"/>
    <mergeCell ref="AE219:AJ219"/>
    <mergeCell ref="M220:O220"/>
    <mergeCell ref="AE220:AJ220"/>
    <mergeCell ref="M221:O221"/>
    <mergeCell ref="AE221:AJ221"/>
    <mergeCell ref="M228:O228"/>
    <mergeCell ref="AE228:AJ228"/>
    <mergeCell ref="M229:O229"/>
    <mergeCell ref="AE229:AJ229"/>
    <mergeCell ref="M230:O230"/>
    <mergeCell ref="AE230:AJ230"/>
    <mergeCell ref="M225:O225"/>
    <mergeCell ref="AE225:AJ225"/>
    <mergeCell ref="M226:O226"/>
    <mergeCell ref="AE226:AJ226"/>
    <mergeCell ref="M227:O227"/>
    <mergeCell ref="AE227:AJ227"/>
    <mergeCell ref="M234:O234"/>
    <mergeCell ref="AE234:AJ234"/>
    <mergeCell ref="M235:O235"/>
    <mergeCell ref="AE235:AJ235"/>
    <mergeCell ref="M236:O236"/>
    <mergeCell ref="AE236:AJ236"/>
    <mergeCell ref="M231:O231"/>
    <mergeCell ref="AE231:AJ231"/>
    <mergeCell ref="M232:O232"/>
    <mergeCell ref="AE232:AJ232"/>
    <mergeCell ref="M233:O233"/>
    <mergeCell ref="AE233:AJ233"/>
    <mergeCell ref="M240:O240"/>
    <mergeCell ref="AE240:AJ240"/>
    <mergeCell ref="M241:O241"/>
    <mergeCell ref="AE241:AJ241"/>
    <mergeCell ref="M242:O242"/>
    <mergeCell ref="AE242:AJ242"/>
    <mergeCell ref="M237:O237"/>
    <mergeCell ref="AE237:AJ237"/>
    <mergeCell ref="M238:O238"/>
    <mergeCell ref="AE238:AJ238"/>
    <mergeCell ref="M239:O239"/>
    <mergeCell ref="AE239:AJ239"/>
    <mergeCell ref="M246:O246"/>
    <mergeCell ref="AE246:AJ246"/>
    <mergeCell ref="M247:O247"/>
    <mergeCell ref="AE247:AJ247"/>
    <mergeCell ref="M248:O248"/>
    <mergeCell ref="AE248:AJ248"/>
    <mergeCell ref="M243:O243"/>
    <mergeCell ref="AE243:AJ243"/>
    <mergeCell ref="M244:O244"/>
    <mergeCell ref="AE244:AJ244"/>
    <mergeCell ref="M245:O245"/>
    <mergeCell ref="AE245:AJ245"/>
    <mergeCell ref="M252:O252"/>
    <mergeCell ref="AE252:AJ252"/>
    <mergeCell ref="M253:O253"/>
    <mergeCell ref="AE253:AJ253"/>
    <mergeCell ref="M254:O254"/>
    <mergeCell ref="AE254:AJ254"/>
    <mergeCell ref="M249:O249"/>
    <mergeCell ref="AE249:AJ249"/>
    <mergeCell ref="M250:O250"/>
    <mergeCell ref="AE250:AJ250"/>
    <mergeCell ref="M251:O251"/>
    <mergeCell ref="AE251:AJ251"/>
    <mergeCell ref="M258:O258"/>
    <mergeCell ref="AE258:AJ258"/>
    <mergeCell ref="M259:O259"/>
    <mergeCell ref="AE259:AJ259"/>
    <mergeCell ref="M260:O260"/>
    <mergeCell ref="AE260:AJ260"/>
    <mergeCell ref="M255:O255"/>
    <mergeCell ref="AE255:AJ255"/>
    <mergeCell ref="M256:O256"/>
    <mergeCell ref="AE256:AJ256"/>
    <mergeCell ref="M257:O257"/>
    <mergeCell ref="AE257:AJ257"/>
    <mergeCell ref="M264:O264"/>
    <mergeCell ref="AE264:AJ264"/>
    <mergeCell ref="M265:O265"/>
    <mergeCell ref="AE265:AJ265"/>
    <mergeCell ref="M266:O266"/>
    <mergeCell ref="AE266:AJ266"/>
    <mergeCell ref="M261:O261"/>
    <mergeCell ref="AE261:AJ261"/>
    <mergeCell ref="M262:O262"/>
    <mergeCell ref="AE262:AJ262"/>
    <mergeCell ref="M263:O263"/>
    <mergeCell ref="AE263:AJ263"/>
    <mergeCell ref="M270:O270"/>
    <mergeCell ref="AE270:AJ270"/>
    <mergeCell ref="M271:O271"/>
    <mergeCell ref="AE271:AJ271"/>
    <mergeCell ref="M272:O272"/>
    <mergeCell ref="AE272:AJ272"/>
    <mergeCell ref="M267:O267"/>
    <mergeCell ref="AE267:AJ267"/>
    <mergeCell ref="M268:O268"/>
    <mergeCell ref="AE268:AJ268"/>
    <mergeCell ref="M269:O269"/>
    <mergeCell ref="AE269:AJ269"/>
    <mergeCell ref="M276:O276"/>
    <mergeCell ref="AE276:AJ276"/>
    <mergeCell ref="M277:O277"/>
    <mergeCell ref="AE277:AJ277"/>
    <mergeCell ref="M278:O278"/>
    <mergeCell ref="AE278:AJ278"/>
    <mergeCell ref="M273:O273"/>
    <mergeCell ref="AE273:AJ273"/>
    <mergeCell ref="M274:O274"/>
    <mergeCell ref="AE274:AJ274"/>
    <mergeCell ref="M275:O275"/>
    <mergeCell ref="AE275:AJ275"/>
    <mergeCell ref="M282:O282"/>
    <mergeCell ref="AE282:AJ282"/>
    <mergeCell ref="M283:O283"/>
    <mergeCell ref="AE283:AJ283"/>
    <mergeCell ref="M284:O284"/>
    <mergeCell ref="AE284:AJ284"/>
    <mergeCell ref="M279:O279"/>
    <mergeCell ref="AE279:AJ279"/>
    <mergeCell ref="M280:O280"/>
    <mergeCell ref="AE280:AJ280"/>
    <mergeCell ref="M281:O281"/>
    <mergeCell ref="AE281:AJ281"/>
    <mergeCell ref="M288:O288"/>
    <mergeCell ref="AE288:AJ288"/>
    <mergeCell ref="M289:O289"/>
    <mergeCell ref="AE289:AJ289"/>
    <mergeCell ref="M290:O290"/>
    <mergeCell ref="AE290:AJ290"/>
    <mergeCell ref="M285:O285"/>
    <mergeCell ref="AE285:AJ285"/>
    <mergeCell ref="M286:O286"/>
    <mergeCell ref="AE286:AJ286"/>
    <mergeCell ref="M287:O287"/>
    <mergeCell ref="AE287:AJ287"/>
    <mergeCell ref="M294:O294"/>
    <mergeCell ref="AE294:AJ294"/>
    <mergeCell ref="M295:O295"/>
    <mergeCell ref="AE295:AJ295"/>
    <mergeCell ref="M296:O296"/>
    <mergeCell ref="AE296:AJ296"/>
    <mergeCell ref="M291:O291"/>
    <mergeCell ref="AE291:AJ291"/>
    <mergeCell ref="M292:O292"/>
    <mergeCell ref="AE292:AJ292"/>
    <mergeCell ref="M293:O293"/>
    <mergeCell ref="AE293:AJ293"/>
    <mergeCell ref="M300:O300"/>
    <mergeCell ref="AE300:AJ300"/>
    <mergeCell ref="M301:O301"/>
    <mergeCell ref="AE301:AJ301"/>
    <mergeCell ref="M302:O302"/>
    <mergeCell ref="AE302:AJ302"/>
    <mergeCell ref="M297:O297"/>
    <mergeCell ref="AE297:AJ297"/>
    <mergeCell ref="M298:O298"/>
    <mergeCell ref="AE298:AJ298"/>
    <mergeCell ref="M299:O299"/>
    <mergeCell ref="AE299:AJ299"/>
    <mergeCell ref="M306:O306"/>
    <mergeCell ref="AE306:AJ306"/>
    <mergeCell ref="M307:O307"/>
    <mergeCell ref="AE307:AJ307"/>
    <mergeCell ref="M308:O308"/>
    <mergeCell ref="AE308:AJ308"/>
    <mergeCell ref="M303:O303"/>
    <mergeCell ref="AE303:AJ303"/>
    <mergeCell ref="M304:O304"/>
    <mergeCell ref="AE304:AJ304"/>
    <mergeCell ref="M305:O305"/>
    <mergeCell ref="AE305:AJ305"/>
    <mergeCell ref="M312:O312"/>
    <mergeCell ref="AE312:AJ312"/>
    <mergeCell ref="M313:O313"/>
    <mergeCell ref="AE313:AJ313"/>
    <mergeCell ref="M314:O314"/>
    <mergeCell ref="AE314:AJ314"/>
    <mergeCell ref="M309:O309"/>
    <mergeCell ref="AE309:AJ309"/>
    <mergeCell ref="M310:O310"/>
    <mergeCell ref="AE310:AJ310"/>
    <mergeCell ref="M311:O311"/>
    <mergeCell ref="AE311:AJ311"/>
    <mergeCell ref="M318:O318"/>
    <mergeCell ref="AE318:AJ318"/>
    <mergeCell ref="M319:O319"/>
    <mergeCell ref="AE319:AJ319"/>
    <mergeCell ref="M320:O320"/>
    <mergeCell ref="AE320:AJ320"/>
    <mergeCell ref="M315:O315"/>
    <mergeCell ref="AE315:AJ315"/>
    <mergeCell ref="M316:O316"/>
    <mergeCell ref="AE316:AJ316"/>
    <mergeCell ref="M317:O317"/>
    <mergeCell ref="AE317:AJ317"/>
    <mergeCell ref="M324:O324"/>
    <mergeCell ref="AE324:AJ324"/>
    <mergeCell ref="M325:O325"/>
    <mergeCell ref="AE325:AJ325"/>
    <mergeCell ref="M326:O326"/>
    <mergeCell ref="AE326:AJ326"/>
    <mergeCell ref="M321:O321"/>
    <mergeCell ref="AE321:AJ321"/>
    <mergeCell ref="M322:O322"/>
    <mergeCell ref="AE322:AJ322"/>
    <mergeCell ref="M323:O323"/>
    <mergeCell ref="AE323:AJ323"/>
    <mergeCell ref="M330:O330"/>
    <mergeCell ref="AE330:AJ330"/>
    <mergeCell ref="M331:O331"/>
    <mergeCell ref="AE331:AJ331"/>
    <mergeCell ref="M332:O332"/>
    <mergeCell ref="AE332:AJ332"/>
    <mergeCell ref="M327:O327"/>
    <mergeCell ref="AE327:AJ327"/>
    <mergeCell ref="M328:O328"/>
    <mergeCell ref="AE328:AJ328"/>
    <mergeCell ref="M329:O329"/>
    <mergeCell ref="AE329:AJ329"/>
    <mergeCell ref="M336:O336"/>
    <mergeCell ref="AE336:AJ336"/>
    <mergeCell ref="M337:O337"/>
    <mergeCell ref="AE337:AJ337"/>
    <mergeCell ref="M338:O338"/>
    <mergeCell ref="AE338:AJ338"/>
    <mergeCell ref="M333:O333"/>
    <mergeCell ref="AE333:AJ333"/>
    <mergeCell ref="M334:O334"/>
    <mergeCell ref="AE334:AJ334"/>
    <mergeCell ref="M335:O335"/>
    <mergeCell ref="AE335:AJ335"/>
    <mergeCell ref="M342:O342"/>
    <mergeCell ref="AE342:AJ342"/>
    <mergeCell ref="M343:O343"/>
    <mergeCell ref="AE343:AJ343"/>
    <mergeCell ref="M344:O344"/>
    <mergeCell ref="AE344:AJ344"/>
    <mergeCell ref="M339:O339"/>
    <mergeCell ref="AE339:AJ339"/>
    <mergeCell ref="M340:O340"/>
    <mergeCell ref="AE340:AJ340"/>
    <mergeCell ref="M341:O341"/>
    <mergeCell ref="AE341:AJ341"/>
    <mergeCell ref="M348:O348"/>
    <mergeCell ref="AE348:AJ348"/>
    <mergeCell ref="M349:O349"/>
    <mergeCell ref="AE349:AJ349"/>
    <mergeCell ref="M350:O350"/>
    <mergeCell ref="AE350:AJ350"/>
    <mergeCell ref="M345:O345"/>
    <mergeCell ref="AE345:AJ345"/>
    <mergeCell ref="M346:O346"/>
    <mergeCell ref="AE346:AJ346"/>
    <mergeCell ref="M347:O347"/>
    <mergeCell ref="AE347:AJ347"/>
    <mergeCell ref="M354:O354"/>
    <mergeCell ref="AE354:AJ354"/>
    <mergeCell ref="M355:O355"/>
    <mergeCell ref="AE355:AJ355"/>
    <mergeCell ref="M356:O356"/>
    <mergeCell ref="AE356:AJ356"/>
    <mergeCell ref="M351:O351"/>
    <mergeCell ref="AE351:AJ351"/>
    <mergeCell ref="M352:O352"/>
    <mergeCell ref="AE352:AJ352"/>
    <mergeCell ref="M353:O353"/>
    <mergeCell ref="AE353:AJ353"/>
    <mergeCell ref="M360:O360"/>
    <mergeCell ref="AE360:AJ360"/>
    <mergeCell ref="M361:O361"/>
    <mergeCell ref="AE361:AJ361"/>
    <mergeCell ref="M362:O362"/>
    <mergeCell ref="AE362:AJ362"/>
    <mergeCell ref="M357:O357"/>
    <mergeCell ref="AE357:AJ357"/>
    <mergeCell ref="M358:O358"/>
    <mergeCell ref="AE358:AJ358"/>
    <mergeCell ref="M359:O359"/>
    <mergeCell ref="AE359:AJ359"/>
    <mergeCell ref="M366:O366"/>
    <mergeCell ref="AE366:AJ366"/>
    <mergeCell ref="M367:O367"/>
    <mergeCell ref="AE367:AJ367"/>
    <mergeCell ref="M368:O368"/>
    <mergeCell ref="AE368:AJ368"/>
    <mergeCell ref="M363:O363"/>
    <mergeCell ref="AE363:AJ363"/>
    <mergeCell ref="M364:O364"/>
    <mergeCell ref="AE364:AJ364"/>
    <mergeCell ref="M365:O365"/>
    <mergeCell ref="AE365:AJ365"/>
    <mergeCell ref="M372:O372"/>
    <mergeCell ref="AE372:AJ372"/>
    <mergeCell ref="M373:O373"/>
    <mergeCell ref="AE373:AJ373"/>
    <mergeCell ref="M374:O374"/>
    <mergeCell ref="AE374:AJ374"/>
    <mergeCell ref="M369:O369"/>
    <mergeCell ref="AE369:AJ369"/>
    <mergeCell ref="M370:O370"/>
    <mergeCell ref="AE370:AJ370"/>
    <mergeCell ref="M371:O371"/>
    <mergeCell ref="AE371:AJ371"/>
    <mergeCell ref="M378:O378"/>
    <mergeCell ref="AE378:AJ378"/>
    <mergeCell ref="M379:O379"/>
    <mergeCell ref="AE379:AJ379"/>
    <mergeCell ref="M380:O380"/>
    <mergeCell ref="AE380:AJ380"/>
    <mergeCell ref="M375:O375"/>
    <mergeCell ref="AE375:AJ375"/>
    <mergeCell ref="M376:O376"/>
    <mergeCell ref="AE376:AJ376"/>
    <mergeCell ref="M377:O377"/>
    <mergeCell ref="AE377:AJ377"/>
    <mergeCell ref="M384:O384"/>
    <mergeCell ref="AE384:AJ384"/>
    <mergeCell ref="M385:O385"/>
    <mergeCell ref="AE385:AJ385"/>
    <mergeCell ref="M386:O386"/>
    <mergeCell ref="AE386:AJ386"/>
    <mergeCell ref="M381:O381"/>
    <mergeCell ref="AE381:AJ381"/>
    <mergeCell ref="M382:O382"/>
    <mergeCell ref="AE382:AJ382"/>
    <mergeCell ref="M383:O383"/>
    <mergeCell ref="AE383:AJ383"/>
    <mergeCell ref="M390:O390"/>
    <mergeCell ref="AE390:AJ390"/>
    <mergeCell ref="M391:O391"/>
    <mergeCell ref="AE391:AJ391"/>
    <mergeCell ref="M392:O392"/>
    <mergeCell ref="AE392:AJ392"/>
    <mergeCell ref="M387:O387"/>
    <mergeCell ref="AE387:AJ387"/>
    <mergeCell ref="M388:O388"/>
    <mergeCell ref="AE388:AJ388"/>
    <mergeCell ref="M389:O389"/>
    <mergeCell ref="AE389:AJ389"/>
    <mergeCell ref="M396:O396"/>
    <mergeCell ref="AE396:AJ396"/>
    <mergeCell ref="M397:O397"/>
    <mergeCell ref="AE397:AJ397"/>
    <mergeCell ref="M398:O398"/>
    <mergeCell ref="AE398:AJ398"/>
    <mergeCell ref="M393:O393"/>
    <mergeCell ref="AE393:AJ393"/>
    <mergeCell ref="M394:O394"/>
    <mergeCell ref="AE394:AJ394"/>
    <mergeCell ref="M395:O395"/>
    <mergeCell ref="AE395:AJ395"/>
    <mergeCell ref="M402:O402"/>
    <mergeCell ref="AE402:AJ402"/>
    <mergeCell ref="M403:O403"/>
    <mergeCell ref="AE403:AJ403"/>
    <mergeCell ref="M404:O404"/>
    <mergeCell ref="AE404:AJ404"/>
    <mergeCell ref="M399:O399"/>
    <mergeCell ref="AE399:AJ399"/>
    <mergeCell ref="M400:O400"/>
    <mergeCell ref="AE400:AJ400"/>
    <mergeCell ref="M401:O401"/>
    <mergeCell ref="AE401:AJ401"/>
    <mergeCell ref="M408:O408"/>
    <mergeCell ref="AE408:AJ408"/>
    <mergeCell ref="M409:O409"/>
    <mergeCell ref="AE409:AJ409"/>
    <mergeCell ref="M410:O410"/>
    <mergeCell ref="AE410:AJ410"/>
    <mergeCell ref="M405:O405"/>
    <mergeCell ref="AE405:AJ405"/>
    <mergeCell ref="M406:O406"/>
    <mergeCell ref="AE406:AJ406"/>
    <mergeCell ref="M407:O407"/>
    <mergeCell ref="AE407:AJ407"/>
    <mergeCell ref="M414:O414"/>
    <mergeCell ref="AE414:AJ414"/>
    <mergeCell ref="M415:O415"/>
    <mergeCell ref="AE415:AJ415"/>
    <mergeCell ref="M416:O416"/>
    <mergeCell ref="AE416:AJ416"/>
    <mergeCell ref="M411:O411"/>
    <mergeCell ref="AE411:AJ411"/>
    <mergeCell ref="M412:O412"/>
    <mergeCell ref="AE412:AJ412"/>
    <mergeCell ref="M413:O413"/>
    <mergeCell ref="AE413:AJ413"/>
    <mergeCell ref="M420:O420"/>
    <mergeCell ref="AE420:AJ420"/>
    <mergeCell ref="M421:O421"/>
    <mergeCell ref="AE421:AJ421"/>
    <mergeCell ref="M422:O422"/>
    <mergeCell ref="AE422:AJ422"/>
    <mergeCell ref="M417:O417"/>
    <mergeCell ref="AE417:AJ417"/>
    <mergeCell ref="M418:O418"/>
    <mergeCell ref="AE418:AJ418"/>
    <mergeCell ref="M419:O419"/>
    <mergeCell ref="AE419:AJ419"/>
    <mergeCell ref="M426:O426"/>
    <mergeCell ref="AE426:AJ426"/>
    <mergeCell ref="M427:O427"/>
    <mergeCell ref="AE427:AJ427"/>
    <mergeCell ref="M428:O428"/>
    <mergeCell ref="AE428:AJ428"/>
    <mergeCell ref="M423:O423"/>
    <mergeCell ref="AE423:AJ423"/>
    <mergeCell ref="M424:O424"/>
    <mergeCell ref="AE424:AJ424"/>
    <mergeCell ref="M425:O425"/>
    <mergeCell ref="AE425:AJ425"/>
    <mergeCell ref="M432:O432"/>
    <mergeCell ref="AE432:AJ432"/>
    <mergeCell ref="M433:O433"/>
    <mergeCell ref="AE433:AJ433"/>
    <mergeCell ref="M434:O434"/>
    <mergeCell ref="AE434:AJ434"/>
    <mergeCell ref="M429:O429"/>
    <mergeCell ref="AE429:AJ429"/>
    <mergeCell ref="M430:O430"/>
    <mergeCell ref="AE430:AJ430"/>
    <mergeCell ref="M431:O431"/>
    <mergeCell ref="AE431:AJ431"/>
    <mergeCell ref="M438:O438"/>
    <mergeCell ref="AE438:AJ438"/>
    <mergeCell ref="M439:O439"/>
    <mergeCell ref="AE439:AJ439"/>
    <mergeCell ref="M440:O440"/>
    <mergeCell ref="AE440:AJ440"/>
    <mergeCell ref="M435:O435"/>
    <mergeCell ref="AE435:AJ435"/>
    <mergeCell ref="M436:O436"/>
    <mergeCell ref="AE436:AJ436"/>
    <mergeCell ref="M437:O437"/>
    <mergeCell ref="AE437:AJ437"/>
    <mergeCell ref="M444:O444"/>
    <mergeCell ref="AE444:AJ444"/>
    <mergeCell ref="M445:O445"/>
    <mergeCell ref="AE445:AJ445"/>
    <mergeCell ref="M446:O446"/>
    <mergeCell ref="AE446:AJ446"/>
    <mergeCell ref="M441:O441"/>
    <mergeCell ref="AE441:AJ441"/>
    <mergeCell ref="M442:O442"/>
    <mergeCell ref="AE442:AJ442"/>
    <mergeCell ref="M443:O443"/>
    <mergeCell ref="AE443:AJ443"/>
    <mergeCell ref="M454:O454"/>
    <mergeCell ref="M450:O450"/>
    <mergeCell ref="AE450:AJ450"/>
    <mergeCell ref="M451:O451"/>
    <mergeCell ref="AE451:AJ451"/>
    <mergeCell ref="M452:O452"/>
    <mergeCell ref="M453:O453"/>
    <mergeCell ref="M447:O447"/>
    <mergeCell ref="AE447:AJ447"/>
    <mergeCell ref="M448:O448"/>
    <mergeCell ref="AE448:AJ448"/>
    <mergeCell ref="M449:O449"/>
    <mergeCell ref="AE449:AJ449"/>
  </mergeCells>
  <phoneticPr fontId="2"/>
  <conditionalFormatting sqref="D7:D9 F8:F9">
    <cfRule type="containsBlanks" dxfId="1" priority="1">
      <formula>LEN(TRIM(D7))=0</formula>
    </cfRule>
  </conditionalFormatting>
  <dataValidations count="4">
    <dataValidation type="list" allowBlank="1" showInputMessage="1" showErrorMessage="1" sqref="D15:D116" xr:uid="{00000000-0002-0000-0000-000000000000}">
      <formula1>$AA$1:$AA$13</formula1>
    </dataValidation>
    <dataValidation type="list" allowBlank="1" showInputMessage="1" showErrorMessage="1" sqref="C15:C55" xr:uid="{00000000-0002-0000-0000-000001000000}">
      <formula1>$Z$1:$Z$2</formula1>
    </dataValidation>
    <dataValidation type="list" allowBlank="1" showInputMessage="1" showErrorMessage="1" sqref="F15:F116" xr:uid="{00000000-0002-0000-0000-000002000000}">
      <formula1>$AB$1:$AB$3</formula1>
    </dataValidation>
    <dataValidation type="list" allowBlank="1" showInputMessage="1" showErrorMessage="1" sqref="G15:L454" xr:uid="{00000000-0002-0000-0000-000003000000}">
      <formula1>$AC$1</formula1>
    </dataValidation>
  </dataValidations>
  <pageMargins left="0.70866141732283472" right="0.31496062992125984" top="0.39370078740157483" bottom="0.35433070866141736" header="0.31496062992125984" footer="0"/>
  <pageSetup paperSize="9" scale="81" fitToWidth="0" orientation="landscape" horizontalDpi="360" verticalDpi="360" r:id="rId1"/>
  <headerFooter>
    <oddFooter>&amp;L&amp;6 2024年4月版</oddFooter>
  </headerFooter>
  <rowBreaks count="8" manualBreakCount="8">
    <brk id="54" max="15" man="1"/>
    <brk id="104" max="16" man="1"/>
    <brk id="154" max="18" man="1"/>
    <brk id="204" max="18" man="1"/>
    <brk id="254" max="18" man="1"/>
    <brk id="304" max="18" man="1"/>
    <brk id="354" max="18" man="1"/>
    <brk id="404" max="18" man="1"/>
  </rowBreaks>
  <ignoredErrors>
    <ignoredError sqref="U15:U9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  <pageSetUpPr fitToPage="1"/>
  </sheetPr>
  <dimension ref="A1:AN455"/>
  <sheetViews>
    <sheetView showZeros="0" view="pageBreakPreview" zoomScale="112" zoomScaleNormal="100" zoomScaleSheetLayoutView="112" workbookViewId="0">
      <pane ySplit="13" topLeftCell="A14" activePane="bottomLeft" state="frozen"/>
      <selection pane="bottomLeft" activeCell="B28" sqref="B28"/>
    </sheetView>
  </sheetViews>
  <sheetFormatPr defaultRowHeight="15.75" customHeight="1"/>
  <cols>
    <col min="1" max="1" width="3.6640625" style="11" customWidth="1"/>
    <col min="2" max="2" width="15.109375" customWidth="1"/>
    <col min="3" max="3" width="4.109375" customWidth="1"/>
    <col min="4" max="4" width="14.21875" style="9" customWidth="1"/>
    <col min="5" max="5" width="7.77734375" customWidth="1"/>
    <col min="6" max="6" width="12.21875" customWidth="1"/>
    <col min="7" max="7" width="4.109375" customWidth="1"/>
    <col min="8" max="8" width="6.21875" customWidth="1"/>
    <col min="9" max="9" width="6" customWidth="1"/>
    <col min="10" max="10" width="5.88671875" customWidth="1"/>
    <col min="11" max="11" width="6.109375" customWidth="1"/>
    <col min="12" max="12" width="6.44140625" customWidth="1"/>
    <col min="13" max="17" width="4.109375" customWidth="1"/>
    <col min="18" max="18" width="31" customWidth="1"/>
    <col min="19" max="19" width="5.109375" style="9" customWidth="1"/>
    <col min="20" max="24" width="5.88671875" customWidth="1"/>
  </cols>
  <sheetData>
    <row r="1" spans="1:40" ht="6.75" customHeight="1"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84"/>
      <c r="R1" s="84"/>
      <c r="Z1" t="s">
        <v>18</v>
      </c>
      <c r="AA1" s="12" t="s">
        <v>66</v>
      </c>
      <c r="AB1" s="8" t="s">
        <v>20</v>
      </c>
      <c r="AC1" s="10" t="s">
        <v>123</v>
      </c>
    </row>
    <row r="2" spans="1:40" ht="6.75" customHeight="1" thickBot="1">
      <c r="B2" s="13"/>
      <c r="C2" s="13"/>
      <c r="D2" s="14"/>
      <c r="E2" s="13"/>
      <c r="F2" s="13"/>
      <c r="G2" s="13"/>
      <c r="H2" s="13"/>
      <c r="I2" s="137"/>
      <c r="J2" s="137"/>
      <c r="K2" s="137"/>
      <c r="L2" s="137"/>
      <c r="M2" s="137"/>
      <c r="N2" s="137"/>
      <c r="O2" s="137"/>
      <c r="P2" s="137"/>
      <c r="Q2" s="85"/>
      <c r="R2" s="85"/>
      <c r="Z2" t="s">
        <v>16</v>
      </c>
      <c r="AA2" s="15" t="s">
        <v>36</v>
      </c>
      <c r="AB2" s="8" t="s">
        <v>14</v>
      </c>
    </row>
    <row r="3" spans="1:40" ht="13.5" customHeight="1">
      <c r="A3" s="138" t="s">
        <v>51</v>
      </c>
      <c r="B3" s="139"/>
      <c r="C3" s="144" t="s">
        <v>120</v>
      </c>
      <c r="D3" s="144"/>
      <c r="E3" s="144"/>
      <c r="F3" s="144"/>
      <c r="G3" s="144"/>
      <c r="H3" s="139"/>
      <c r="I3" s="147" t="s">
        <v>74</v>
      </c>
      <c r="J3" s="148"/>
      <c r="K3" s="151" t="s">
        <v>73</v>
      </c>
      <c r="L3" s="152"/>
      <c r="M3" s="153" t="s">
        <v>67</v>
      </c>
      <c r="N3" s="152"/>
      <c r="O3" s="153" t="s">
        <v>72</v>
      </c>
      <c r="P3" s="154"/>
      <c r="Q3" s="91"/>
      <c r="R3" s="86"/>
      <c r="AA3" s="15" t="s">
        <v>4</v>
      </c>
      <c r="AB3" s="8" t="s">
        <v>71</v>
      </c>
    </row>
    <row r="4" spans="1:40" ht="13.5" customHeight="1">
      <c r="A4" s="140"/>
      <c r="B4" s="141"/>
      <c r="C4" s="145"/>
      <c r="D4" s="145"/>
      <c r="E4" s="145"/>
      <c r="F4" s="145"/>
      <c r="G4" s="145"/>
      <c r="H4" s="141"/>
      <c r="I4" s="149"/>
      <c r="J4" s="150"/>
      <c r="K4" s="16" t="s">
        <v>70</v>
      </c>
      <c r="L4" s="17" t="s">
        <v>11</v>
      </c>
      <c r="M4" s="18" t="s">
        <v>10</v>
      </c>
      <c r="N4" s="18" t="s">
        <v>69</v>
      </c>
      <c r="O4" s="18" t="s">
        <v>68</v>
      </c>
      <c r="P4" s="19" t="s">
        <v>67</v>
      </c>
      <c r="Q4" s="92"/>
      <c r="R4" s="87"/>
      <c r="S4" s="89"/>
      <c r="T4" s="7"/>
      <c r="U4" s="6"/>
      <c r="V4" s="6"/>
      <c r="W4" s="6"/>
      <c r="X4" s="6"/>
      <c r="AA4" s="15" t="s">
        <v>5</v>
      </c>
    </row>
    <row r="5" spans="1:40" ht="13.5" customHeight="1">
      <c r="A5" s="140"/>
      <c r="B5" s="141"/>
      <c r="C5" s="145"/>
      <c r="D5" s="145"/>
      <c r="E5" s="145"/>
      <c r="F5" s="145"/>
      <c r="G5" s="145"/>
      <c r="H5" s="141"/>
      <c r="I5" s="123" t="s">
        <v>66</v>
      </c>
      <c r="J5" s="124"/>
      <c r="K5" s="20">
        <f>COUNTIFS(C15:C454,Z1,D15:D454,AA1,F15:F454,AB1)</f>
        <v>0</v>
      </c>
      <c r="L5" s="21">
        <f>COUNTIFS(C15:C454,Z2,D15:D454,AA1,F15:F454,AB1)</f>
        <v>0</v>
      </c>
      <c r="M5" s="22">
        <f>COUNTIFS(C15:C454,Z1,D15:D454,AA1,F15:F454,AB2)</f>
        <v>0</v>
      </c>
      <c r="N5" s="22">
        <f>COUNTIFS(C15:C454,Z2,D15:D454,AA1,F15:F454,AB2)</f>
        <v>0</v>
      </c>
      <c r="O5" s="155"/>
      <c r="P5" s="120"/>
      <c r="Q5" s="30"/>
      <c r="R5" s="5" t="s">
        <v>65</v>
      </c>
      <c r="V5" s="4"/>
      <c r="X5" s="3"/>
      <c r="AA5" s="15" t="s">
        <v>6</v>
      </c>
    </row>
    <row r="6" spans="1:40" ht="13.5" customHeight="1" thickBot="1">
      <c r="A6" s="142"/>
      <c r="B6" s="143"/>
      <c r="C6" s="146"/>
      <c r="D6" s="146"/>
      <c r="E6" s="146"/>
      <c r="F6" s="146"/>
      <c r="G6" s="146"/>
      <c r="H6" s="143"/>
      <c r="I6" s="123" t="s">
        <v>36</v>
      </c>
      <c r="J6" s="124"/>
      <c r="K6" s="20">
        <f>COUNTIFS(C15:C454,Z1,D15:D454,AA2,F15:F454,AB1)</f>
        <v>0</v>
      </c>
      <c r="L6" s="21">
        <f>COUNTIFS(C15:C454,Z2,D15:D454,AA2,F15:F454,AB1)</f>
        <v>0</v>
      </c>
      <c r="M6" s="22">
        <f>COUNTIFS(C15:C454,Z1,D15:D454,AA2,F15:F454,AB2)</f>
        <v>0</v>
      </c>
      <c r="N6" s="22">
        <f>COUNTIFS(C15:C454,Z2,D15:D454,AA2,F15:F454,AB2)</f>
        <v>0</v>
      </c>
      <c r="O6" s="156"/>
      <c r="P6" s="121"/>
      <c r="Q6" s="30"/>
      <c r="R6" s="2" t="s">
        <v>64</v>
      </c>
      <c r="V6" s="2"/>
      <c r="AA6" s="15" t="s">
        <v>63</v>
      </c>
    </row>
    <row r="7" spans="1:40" ht="13.5" customHeight="1">
      <c r="A7" s="125" t="s">
        <v>75</v>
      </c>
      <c r="B7" s="126"/>
      <c r="C7" s="23"/>
      <c r="D7" s="24">
        <v>6</v>
      </c>
      <c r="E7" s="25" t="s">
        <v>0</v>
      </c>
      <c r="F7" s="26"/>
      <c r="G7" s="26"/>
      <c r="H7" s="27"/>
      <c r="I7" s="123" t="s">
        <v>62</v>
      </c>
      <c r="J7" s="124"/>
      <c r="K7" s="20">
        <f>COUNTIFS(C15:C454,Z1,D15:D454,AA3,F15:F454,AB1)+COUNTIFS(C15:C454,Z1,D15:D454,AA4,F15:F454,AB1)+COUNTIFS(C15:C454,Z1,D15:D454,AA5,F15:F454,AB1)+COUNTIFS(C15:C454,Z1,D15:D454,AA6,F15:F454,AB1)+COUNTIFS(C15:C454,Z1,D15:D454,AA7,F15:F454,AB1)+COUNTIFS(C15:C454,Z1,D15:D454,AA8,F15:F454,AB1)</f>
        <v>18</v>
      </c>
      <c r="L7" s="21">
        <f>COUNTIFS(C15:C454,Z2,D15:D454,AA3,F15:F454,AB1)+COUNTIFS(C15:C454,Z2,D15:D454,AA4,F15:F454,AB1)+COUNTIFS(C15:C454,Z2,D15:D454,AA5,F15:F454,AB1)+COUNTIFS(C15:C454,Z2,D15:D454,AA6,F15:F454,AB1)+COUNTIFS(C15:C454,Z2,D15:D454,AA7,F15:F454,AB1)+COUNTIFS(C15:C454,Z2,D15:D454,AA8,F15:F454,AB1)</f>
        <v>17</v>
      </c>
      <c r="M7" s="22">
        <f>COUNTIFS(C15:C454,Z1,D15:D454,AA3,F15:F454,AB2)+COUNTIFS(C15:C454,Z1,D15:D454,AA4,F15:F454,AB2)+COUNTIFS(C15:C454,Z1,D15:D454,AA5,F15:F454,AB2)+COUNTIFS(C15:C454,Z1,D15:D454,AA6,F15:F454,AB2)+COUNTIFS(C15:C454,Z1,D15:D454,AA7,F15:F454,AB2)+COUNTIFS(C15:C454,Z1,D15:D454,AA8,F15:F454,AB2)</f>
        <v>0</v>
      </c>
      <c r="N7" s="22">
        <f>COUNTIFS(C15:C454,Z2,D15:D454,AA3,F15:F454,AB2)+COUNTIFS(C15:C454,Z2,D15:D454,AA4,F15:F454,AB2)+COUNTIFS(C15:C454,Z2,D15:D454,AA5,F15:F454,AB2)+COUNTIFS(C15:C454,Z2,D15:D454,AA6,F15:F454,AB2)+COUNTIFS(C15:C454,Z2,D15:D454,AA7,F15:F454,AB2)+COUNTIFS(C15:C454,Z2,D15:D454,AA8,F15:F454,AB2)</f>
        <v>0</v>
      </c>
      <c r="O7" s="22">
        <f>COUNTIFS(D15:D454,AA4,F15:F454,AB1,G15:G454,#REF!)+COUNTIFS(D15:D454,AA5,F15:F454,AB1,G15:G454,#REF!)+COUNTIFS(D15:D454,AA6,F15:F454,AB1,G15:G454,#REF!)+COUNTIFS(D15:D454,AA7,F15:F454,AB1,G15:G454,#REF!)+COUNTIFS(D15:D454,AA8,F15:F454,AB1,G15:G454,#REF!)+COUNTIFS(D15:D454,AA3,F15:F454,AB1,G15:G454,#REF!)</f>
        <v>0</v>
      </c>
      <c r="P7" s="121"/>
      <c r="Q7" s="30"/>
      <c r="R7" s="2" t="s">
        <v>61</v>
      </c>
      <c r="V7" s="2"/>
      <c r="AA7" s="15" t="s">
        <v>7</v>
      </c>
    </row>
    <row r="8" spans="1:40" ht="13.5" customHeight="1">
      <c r="A8" s="127"/>
      <c r="B8" s="128"/>
      <c r="C8" s="28"/>
      <c r="D8" s="29">
        <v>4</v>
      </c>
      <c r="E8" s="30" t="s">
        <v>58</v>
      </c>
      <c r="F8" s="31">
        <v>1</v>
      </c>
      <c r="G8" s="30" t="s">
        <v>12</v>
      </c>
      <c r="H8" s="32">
        <f>IF(OR(D7=0,D8=0,F8=0),"",DATE(D7+2018,D8,F8))</f>
        <v>45383</v>
      </c>
      <c r="I8" s="123" t="s">
        <v>60</v>
      </c>
      <c r="J8" s="124"/>
      <c r="K8" s="20">
        <f>COUNTIFS(C15:C454,Z1,D15:D454,AA9,F15:F454,AB1)+COUNTIFS(C15:C454,Z1,D15:D454,AA10,F15:F454,AB1)</f>
        <v>0</v>
      </c>
      <c r="L8" s="21">
        <f>COUNTIFS(C15:C454,Z2,D15:D454,AA9,F15:F454,AB1)+COUNTIFS(C15:C454,Z2,D15:D454,AA10,F15:F454,AB1)</f>
        <v>0</v>
      </c>
      <c r="M8" s="22">
        <f>COUNTIFS(C15:C454,Z1,D15:D454,AA9,F15:F454,AB2)+COUNTIFS(C15:C454,Z1,D15:D454,AA10,F15:F454,AB2)</f>
        <v>0</v>
      </c>
      <c r="N8" s="22">
        <f>COUNTIFS(C15:C454,Z2,D15:D454,AA9,F15:F454,AB2)+COUNTIFS(C15:C454,Z2,D15:D454,AA10,F15:F454,AB2)</f>
        <v>0</v>
      </c>
      <c r="O8" s="22">
        <f>COUNTIFS(D15:D454,AA9,F15:F454,AB1,G15:G454,#REF!)+COUNTIFS(D15:D454,AA10,F15:F454,AB1,G15:G454,#REF!)</f>
        <v>0</v>
      </c>
      <c r="P8" s="122"/>
      <c r="Q8" s="30"/>
      <c r="R8" s="2" t="s">
        <v>59</v>
      </c>
      <c r="V8" s="2"/>
      <c r="AA8" s="15" t="s">
        <v>8</v>
      </c>
    </row>
    <row r="9" spans="1:40" ht="13.5" customHeight="1" thickBot="1">
      <c r="A9" s="129"/>
      <c r="B9" s="130"/>
      <c r="C9" s="33" t="s">
        <v>1</v>
      </c>
      <c r="D9" s="34">
        <v>4</v>
      </c>
      <c r="E9" s="35" t="s">
        <v>58</v>
      </c>
      <c r="F9" s="34">
        <v>3</v>
      </c>
      <c r="G9" s="35" t="s">
        <v>12</v>
      </c>
      <c r="H9" s="36">
        <f>IF(OR(D7=0,D9=0,F9=0),"",DATE(D7+2018,D9,F9))</f>
        <v>45385</v>
      </c>
      <c r="I9" s="131" t="s">
        <v>57</v>
      </c>
      <c r="J9" s="132"/>
      <c r="K9" s="37">
        <f>COUNTIFS(C15:C454,Z1,D15:D454,AA11,F15:F454,AB1)+COUNTIFS(C15:C454,Z1,D15:D454,AA12,F15:F454,AB1)+COUNTIFS(C15:C454,Z1,D15:D454,AA13,F15:F454,AB1)</f>
        <v>2</v>
      </c>
      <c r="L9" s="38">
        <f>COUNTIFS(C15:C454,Z2,D15:D454,AA11,F15:F454,AB1)+COUNTIFS(C15:C454,Z2,D15:D454,AA12,F15:F454,AB1)+COUNTIFS(C15:C454,Z2,D15:D454,AA13,F15:F454,AB1)</f>
        <v>2</v>
      </c>
      <c r="M9" s="39">
        <f>COUNTIFS(C15:C454,Z1,D15:D454,AA11,F15:F454,AB2)+COUNTIFS(C15:C454,Z1,D15:D454,AA12,F15:F454,AB2)+COUNTIFS(C15:C454,Z1,D15:D454,AA13,F15:F454,AB2)</f>
        <v>0</v>
      </c>
      <c r="N9" s="39">
        <f>COUNTIFS(C15:C454,Z2,D15:D454,AA11,F15:F454,AB2)+COUNTIFS(C15:C454,Z2,D15:D454,AA12,F15:F454,AB2)+COUNTIFS(C15:C454,Z2,D15:D454,AA13,F15:F454,AB2)</f>
        <v>0</v>
      </c>
      <c r="O9" s="39">
        <f>COUNTIFS(D15:D454,AA11,F15:F454,AB1,G15:G454,#REF!)+COUNTIFS(D15:D454,AA12,F15:F454,AB1,G15:G454,#REF!)+COUNTIFS(D15:D454,AA13,F15:F454,AB1,G15:G454,#REF!)</f>
        <v>0</v>
      </c>
      <c r="P9" s="40">
        <f>COUNTIFS(D15:D454,AA11,F15:F454,AB2,G15:G454,#REF!)+COUNTIFS(D15:D454,AA12,F15:F454,AB2,G15:G454,#REF!)+COUNTIFS(D15:D454,AA13,F15:F454,AB2,G15:G454,#REF!)</f>
        <v>0</v>
      </c>
      <c r="Q9" s="30"/>
      <c r="R9" s="88"/>
      <c r="AA9" s="15" t="s">
        <v>56</v>
      </c>
    </row>
    <row r="10" spans="1:40" ht="15.75" customHeight="1" thickBot="1">
      <c r="B10" s="41"/>
      <c r="C10" s="42"/>
      <c r="D10" s="43"/>
      <c r="E10" s="42"/>
      <c r="F10" s="42"/>
      <c r="G10" s="42"/>
      <c r="H10" s="42"/>
      <c r="I10" s="44" t="s">
        <v>76</v>
      </c>
      <c r="J10" s="45"/>
      <c r="L10" s="42"/>
      <c r="M10" s="30"/>
      <c r="N10" s="30"/>
      <c r="O10" s="30"/>
      <c r="P10" s="30"/>
      <c r="Q10" s="30"/>
      <c r="R10" s="30"/>
      <c r="S10" s="90"/>
      <c r="T10" s="46"/>
      <c r="AA10" s="15" t="s">
        <v>55</v>
      </c>
    </row>
    <row r="11" spans="1:40" ht="15.75" customHeight="1" thickBot="1">
      <c r="B11" s="47"/>
      <c r="C11" s="47"/>
      <c r="D11" s="30"/>
      <c r="E11" s="48"/>
      <c r="F11" s="30"/>
      <c r="G11" s="30"/>
      <c r="H11" s="157" t="s">
        <v>54</v>
      </c>
      <c r="I11" s="158"/>
      <c r="J11" s="158"/>
      <c r="K11" s="158"/>
      <c r="L11" s="159"/>
      <c r="M11" s="42"/>
      <c r="N11" s="42"/>
      <c r="O11" s="42"/>
      <c r="P11" s="42"/>
      <c r="Q11" s="42"/>
      <c r="R11" s="42"/>
      <c r="S11" s="90"/>
      <c r="T11" s="46"/>
      <c r="AA11" s="15" t="s">
        <v>53</v>
      </c>
    </row>
    <row r="12" spans="1:40" ht="15.75" customHeight="1" thickBot="1">
      <c r="B12" s="47"/>
      <c r="C12" s="47"/>
      <c r="D12" s="30"/>
      <c r="E12" s="48"/>
      <c r="F12" s="30"/>
      <c r="G12" s="30"/>
      <c r="H12" s="49">
        <f>COUNTIF(H15:H454,#REF!)</f>
        <v>0</v>
      </c>
      <c r="I12" s="50">
        <f>COUNTIF(I15:I454,#REF!)</f>
        <v>0</v>
      </c>
      <c r="J12" s="50">
        <f>COUNTIF(J15:J454,#REF!)</f>
        <v>0</v>
      </c>
      <c r="K12" s="50">
        <f>COUNTIF(K15:K454,#REF!)</f>
        <v>0</v>
      </c>
      <c r="L12" s="50">
        <f>COUNTIF(L15:L454,#REF!)</f>
        <v>0</v>
      </c>
      <c r="M12" s="51"/>
      <c r="N12" s="42"/>
      <c r="O12" s="42"/>
      <c r="P12" s="42"/>
      <c r="Q12" s="42"/>
      <c r="R12" s="42"/>
      <c r="S12" s="90"/>
      <c r="T12" s="46"/>
      <c r="AA12" s="15" t="s">
        <v>52</v>
      </c>
      <c r="AE12" s="113" t="str">
        <f t="shared" ref="AE12:AE75" si="0">C15&amp;D15&amp;F15</f>
        <v>男小学生1.宿泊棟</v>
      </c>
      <c r="AF12" s="113"/>
      <c r="AG12" s="113"/>
      <c r="AH12" s="113"/>
      <c r="AI12" s="113"/>
      <c r="AJ12" s="113"/>
    </row>
    <row r="13" spans="1:40" ht="15.75" customHeight="1" thickBot="1">
      <c r="A13" s="160" t="s">
        <v>51</v>
      </c>
      <c r="B13" s="161"/>
      <c r="C13" s="162" t="str">
        <f>C3</f>
        <v>大洲市立ジッピー小学校</v>
      </c>
      <c r="D13" s="163"/>
      <c r="E13" s="163"/>
      <c r="F13" s="163"/>
      <c r="G13" s="163"/>
      <c r="H13" s="163"/>
      <c r="I13" s="163"/>
      <c r="J13" s="163"/>
      <c r="K13" s="163"/>
      <c r="L13" s="164"/>
      <c r="M13" s="51"/>
      <c r="N13" s="47"/>
      <c r="O13" s="47"/>
      <c r="P13" s="47"/>
      <c r="Q13" s="47"/>
      <c r="R13" s="47"/>
      <c r="S13" s="90"/>
      <c r="T13" s="46"/>
      <c r="AA13" s="15" t="s">
        <v>9</v>
      </c>
      <c r="AE13" s="113" t="str">
        <f t="shared" si="0"/>
        <v>男小学生1.宿泊棟</v>
      </c>
      <c r="AF13" s="113"/>
      <c r="AG13" s="113"/>
      <c r="AH13" s="113"/>
      <c r="AI13" s="113"/>
      <c r="AJ13" s="113"/>
      <c r="AL13" s="135"/>
      <c r="AM13" s="135"/>
      <c r="AN13" s="135"/>
    </row>
    <row r="14" spans="1:40" ht="30" customHeight="1" thickBot="1">
      <c r="A14" s="52" t="s">
        <v>3</v>
      </c>
      <c r="B14" s="108" t="s">
        <v>77</v>
      </c>
      <c r="C14" s="53" t="s">
        <v>47</v>
      </c>
      <c r="D14" s="54" t="s">
        <v>2</v>
      </c>
      <c r="E14" s="55" t="s">
        <v>46</v>
      </c>
      <c r="F14" s="56" t="s">
        <v>45</v>
      </c>
      <c r="G14" s="54" t="s">
        <v>78</v>
      </c>
      <c r="H14" s="57">
        <f>IF(COLUMN(H14)-COLUMN($H$14)+DATE($D$7+2018,$D$8,$F$8)&lt;=DATE($D$7+2018,$D$9,$F$9-1), COLUMN(H14)-COLUMN($H$14)+DATE($D$7+2018,$D$8,$F$8), "")</f>
        <v>45383</v>
      </c>
      <c r="I14" s="57">
        <f>IF(COLUMN(I14)-COLUMN($H$14)+DATE($D$7+2018,$D$8,$F$8)&lt;=DATE($D$7+2018,$D$9,$F$9-1), COLUMN(I14)-COLUMN($H$14)+DATE($D$7+2018,$D$8,$F$8), "")</f>
        <v>45384</v>
      </c>
      <c r="J14" s="57" t="str">
        <f>IF(COLUMN(J14)-COLUMN($H$14)+DATE($D$7+2018,$D$8,$F$8)&lt;=DATE($D$7+2018,$D$9,$F$9-1), COLUMN(J14)-COLUMN($H$14)+DATE($D$7+2018,$D$8,$F$8), "")</f>
        <v/>
      </c>
      <c r="K14" s="57" t="str">
        <f>IF(COLUMN(K14)-COLUMN($H$14)+DATE($D$7+2018,$D$8,$F$8)&lt;=DATE($D$7+2018,$D$9,$F$9-1), COLUMN(K14)-COLUMN($H$14)+DATE($D$7+2018,$D$8,$F$8), "")</f>
        <v/>
      </c>
      <c r="L14" s="57" t="str">
        <f>IF(COLUMN(L14)-COLUMN($H$14)+DATE($D$7+2018,$D$8,$F$8)&lt;=DATE($D$7+2018,$D$9,$F$9-1), COLUMN(L14)-COLUMN($H$14)+DATE($D$7+2018,$D$8,$F$8), "")</f>
        <v/>
      </c>
      <c r="M14" s="118" t="s">
        <v>79</v>
      </c>
      <c r="N14" s="119"/>
      <c r="O14" s="119"/>
      <c r="P14" s="58" t="s">
        <v>80</v>
      </c>
      <c r="Q14" s="93"/>
      <c r="R14" s="133" t="s">
        <v>48</v>
      </c>
      <c r="S14" s="134"/>
      <c r="T14" s="95" t="s">
        <v>115</v>
      </c>
      <c r="U14" s="95" t="s">
        <v>116</v>
      </c>
      <c r="V14" s="95" t="s">
        <v>117</v>
      </c>
      <c r="W14" s="95" t="s">
        <v>118</v>
      </c>
      <c r="X14" s="96" t="s">
        <v>119</v>
      </c>
      <c r="AE14" s="113" t="str">
        <f t="shared" si="0"/>
        <v>男小学生1.宿泊棟</v>
      </c>
      <c r="AF14" s="113"/>
      <c r="AG14" s="113"/>
      <c r="AH14" s="113"/>
      <c r="AI14" s="113"/>
      <c r="AJ14" s="113"/>
      <c r="AL14" s="1" t="s">
        <v>47</v>
      </c>
      <c r="AM14" s="1" t="s">
        <v>50</v>
      </c>
      <c r="AN14" s="1" t="s">
        <v>49</v>
      </c>
    </row>
    <row r="15" spans="1:40" ht="15.75" customHeight="1" thickTop="1">
      <c r="A15" s="102">
        <v>1</v>
      </c>
      <c r="B15" s="107" t="s">
        <v>122</v>
      </c>
      <c r="C15" s="107" t="s">
        <v>18</v>
      </c>
      <c r="D15" s="60" t="s">
        <v>4</v>
      </c>
      <c r="E15" s="107">
        <v>5</v>
      </c>
      <c r="F15" s="79" t="s">
        <v>20</v>
      </c>
      <c r="G15" s="62"/>
      <c r="H15" s="62" t="s">
        <v>121</v>
      </c>
      <c r="I15" s="62" t="s">
        <v>121</v>
      </c>
      <c r="J15" s="62"/>
      <c r="K15" s="62"/>
      <c r="L15" s="62"/>
      <c r="M15" s="116"/>
      <c r="N15" s="116"/>
      <c r="O15" s="117"/>
      <c r="P15" s="63" t="str">
        <f t="shared" ref="P15:P78" si="1">IFERROR(VLOOKUP(AE12,$R$15:$AC$66,2,FALSE),"")</f>
        <v>I</v>
      </c>
      <c r="Q15" s="30"/>
      <c r="R15" s="97" t="str">
        <f t="shared" ref="R15:R66" si="2">AL15&amp;AM15&amp;AN15</f>
        <v>男幼児（年少未満）1.宿泊棟</v>
      </c>
      <c r="S15" s="94" t="s">
        <v>44</v>
      </c>
      <c r="T15" s="94">
        <f>COUNTIFS(H15:H454,"〇",P15:P454,"A")</f>
        <v>0</v>
      </c>
      <c r="U15" s="94">
        <f>COUNTIFS(I15:I454,"〇",P15:P454,"A")</f>
        <v>0</v>
      </c>
      <c r="V15" s="94">
        <f>COUNTIFS(J15:J454,"〇",P15:P454,"A")</f>
        <v>0</v>
      </c>
      <c r="W15" s="94">
        <f>COUNTIFS(K15:K454,"〇",P15:P454,"A")</f>
        <v>0</v>
      </c>
      <c r="X15" s="98">
        <f>COUNTIFS(L15:L454,"〇",P15:P454,"A")</f>
        <v>0</v>
      </c>
      <c r="AE15" s="113" t="str">
        <f t="shared" si="0"/>
        <v>男小学生1.宿泊棟</v>
      </c>
      <c r="AF15" s="113"/>
      <c r="AG15" s="113"/>
      <c r="AH15" s="113"/>
      <c r="AI15" s="113"/>
      <c r="AJ15" s="113"/>
      <c r="AL15" s="1" t="s">
        <v>18</v>
      </c>
      <c r="AM15" s="1" t="s">
        <v>41</v>
      </c>
      <c r="AN15" s="1" t="s">
        <v>20</v>
      </c>
    </row>
    <row r="16" spans="1:40" ht="15.75" customHeight="1">
      <c r="A16" s="103">
        <v>2</v>
      </c>
      <c r="B16" s="107" t="s">
        <v>122</v>
      </c>
      <c r="C16" s="107" t="s">
        <v>18</v>
      </c>
      <c r="D16" s="60" t="s">
        <v>4</v>
      </c>
      <c r="E16" s="107">
        <v>5</v>
      </c>
      <c r="F16" s="79" t="s">
        <v>20</v>
      </c>
      <c r="G16" s="62"/>
      <c r="H16" s="62" t="s">
        <v>121</v>
      </c>
      <c r="I16" s="62" t="s">
        <v>121</v>
      </c>
      <c r="J16" s="62"/>
      <c r="K16" s="62"/>
      <c r="L16" s="62"/>
      <c r="M16" s="111"/>
      <c r="N16" s="111"/>
      <c r="O16" s="112"/>
      <c r="P16" s="63" t="str">
        <f t="shared" si="1"/>
        <v>I</v>
      </c>
      <c r="Q16" s="30"/>
      <c r="R16" s="97" t="str">
        <f t="shared" si="2"/>
        <v>女幼児（年少未満）1.宿泊棟</v>
      </c>
      <c r="S16" s="94" t="s">
        <v>43</v>
      </c>
      <c r="T16" s="94">
        <f>COUNTIFS(H15:H454,"〇",P15:P454,"B")</f>
        <v>0</v>
      </c>
      <c r="U16" s="94">
        <f>COUNTIFS(I15:I454,"〇",P15:P454,"B")</f>
        <v>0</v>
      </c>
      <c r="V16" s="94">
        <f>COUNTIFS(J15:J454,"〇",P15:P454,"B")</f>
        <v>0</v>
      </c>
      <c r="W16" s="94">
        <f>COUNTIFS(K15:K454,"〇",P15:P454,"B")</f>
        <v>0</v>
      </c>
      <c r="X16" s="98">
        <f>COUNTIFS(L15:L454,"〇",P15:P454,"B")</f>
        <v>0</v>
      </c>
      <c r="AE16" s="113" t="str">
        <f t="shared" si="0"/>
        <v>男小学生1.宿泊棟</v>
      </c>
      <c r="AF16" s="113"/>
      <c r="AG16" s="113"/>
      <c r="AH16" s="113"/>
      <c r="AI16" s="113"/>
      <c r="AJ16" s="113"/>
      <c r="AL16" s="1" t="s">
        <v>16</v>
      </c>
      <c r="AM16" s="1" t="s">
        <v>41</v>
      </c>
      <c r="AN16" s="1" t="s">
        <v>20</v>
      </c>
    </row>
    <row r="17" spans="1:40" ht="15.75" customHeight="1">
      <c r="A17" s="103">
        <v>3</v>
      </c>
      <c r="B17" s="107" t="s">
        <v>122</v>
      </c>
      <c r="C17" s="107" t="s">
        <v>18</v>
      </c>
      <c r="D17" s="60" t="s">
        <v>4</v>
      </c>
      <c r="E17" s="107">
        <v>5</v>
      </c>
      <c r="F17" s="79" t="s">
        <v>20</v>
      </c>
      <c r="G17" s="62"/>
      <c r="H17" s="62" t="s">
        <v>121</v>
      </c>
      <c r="I17" s="62" t="s">
        <v>121</v>
      </c>
      <c r="J17" s="62"/>
      <c r="K17" s="62"/>
      <c r="L17" s="62"/>
      <c r="M17" s="111"/>
      <c r="N17" s="111"/>
      <c r="O17" s="112"/>
      <c r="P17" s="63" t="str">
        <f t="shared" si="1"/>
        <v>I</v>
      </c>
      <c r="Q17" s="30"/>
      <c r="R17" s="97" t="str">
        <f t="shared" si="2"/>
        <v>男幼児（年少未満）2.キャンプセンター</v>
      </c>
      <c r="S17" s="94" t="s">
        <v>42</v>
      </c>
      <c r="T17" s="94">
        <f>COUNTIFS(H15:H454,"〇",P15:P454,"C")</f>
        <v>0</v>
      </c>
      <c r="U17" s="94">
        <f>COUNTIFS(I15:I454,"〇",P15:P454,"C")</f>
        <v>0</v>
      </c>
      <c r="V17" s="94">
        <f>COUNTIFS(J15:J454,"〇",P15:P454,"C")</f>
        <v>0</v>
      </c>
      <c r="W17" s="94">
        <f>COUNTIFS(K15:K454,"〇",P15:P454,"C")</f>
        <v>0</v>
      </c>
      <c r="X17" s="98">
        <f>COUNTIFS(L15:L454,"〇",P15:P454,"C")</f>
        <v>0</v>
      </c>
      <c r="AE17" s="113" t="str">
        <f t="shared" si="0"/>
        <v>男小学生1.宿泊棟</v>
      </c>
      <c r="AF17" s="113"/>
      <c r="AG17" s="113"/>
      <c r="AH17" s="113"/>
      <c r="AI17" s="113"/>
      <c r="AJ17" s="113"/>
      <c r="AL17" s="1" t="s">
        <v>18</v>
      </c>
      <c r="AM17" s="1" t="s">
        <v>41</v>
      </c>
      <c r="AN17" s="1" t="s">
        <v>14</v>
      </c>
    </row>
    <row r="18" spans="1:40" ht="15.75" customHeight="1">
      <c r="A18" s="103">
        <v>4</v>
      </c>
      <c r="B18" s="107" t="s">
        <v>122</v>
      </c>
      <c r="C18" s="107" t="s">
        <v>18</v>
      </c>
      <c r="D18" s="60" t="s">
        <v>4</v>
      </c>
      <c r="E18" s="107">
        <v>5</v>
      </c>
      <c r="F18" s="79" t="s">
        <v>20</v>
      </c>
      <c r="G18" s="62"/>
      <c r="H18" s="62" t="s">
        <v>121</v>
      </c>
      <c r="I18" s="62" t="s">
        <v>121</v>
      </c>
      <c r="J18" s="62"/>
      <c r="K18" s="62"/>
      <c r="L18" s="62"/>
      <c r="M18" s="111"/>
      <c r="N18" s="111"/>
      <c r="O18" s="112"/>
      <c r="P18" s="63" t="str">
        <f t="shared" si="1"/>
        <v>I</v>
      </c>
      <c r="Q18" s="30"/>
      <c r="R18" s="97" t="str">
        <f t="shared" si="2"/>
        <v>女幼児（年少未満）2.キャンプセンター</v>
      </c>
      <c r="S18" s="94" t="s">
        <v>40</v>
      </c>
      <c r="T18" s="94">
        <f>COUNTIFS(H15:H454,"〇",P15:P454,"D")</f>
        <v>0</v>
      </c>
      <c r="U18" s="94">
        <f>COUNTIFS(I15:I454,"〇",P15:P454,"D")</f>
        <v>0</v>
      </c>
      <c r="V18" s="94">
        <f>COUNTIFS(J15:J454,"〇",P15:P454,"D")</f>
        <v>0</v>
      </c>
      <c r="W18" s="94">
        <f>COUNTIFS(K15:K454,"〇",P15:P454,"D")</f>
        <v>0</v>
      </c>
      <c r="X18" s="98">
        <f>COUNTIFS(L15:L454,"〇",P15:P454,"D")</f>
        <v>0</v>
      </c>
      <c r="AE18" s="113" t="str">
        <f t="shared" si="0"/>
        <v>男小学生1.宿泊棟</v>
      </c>
      <c r="AF18" s="113"/>
      <c r="AG18" s="113"/>
      <c r="AH18" s="113"/>
      <c r="AI18" s="113"/>
      <c r="AJ18" s="113"/>
      <c r="AL18" s="1" t="s">
        <v>16</v>
      </c>
      <c r="AM18" s="1" t="s">
        <v>41</v>
      </c>
      <c r="AN18" s="1" t="s">
        <v>14</v>
      </c>
    </row>
    <row r="19" spans="1:40" ht="15.75" customHeight="1">
      <c r="A19" s="103">
        <v>5</v>
      </c>
      <c r="B19" s="107" t="s">
        <v>122</v>
      </c>
      <c r="C19" s="107" t="s">
        <v>18</v>
      </c>
      <c r="D19" s="60" t="s">
        <v>4</v>
      </c>
      <c r="E19" s="107">
        <v>5</v>
      </c>
      <c r="F19" s="79" t="s">
        <v>20</v>
      </c>
      <c r="G19" s="62"/>
      <c r="H19" s="62" t="s">
        <v>121</v>
      </c>
      <c r="I19" s="62" t="s">
        <v>121</v>
      </c>
      <c r="J19" s="62"/>
      <c r="K19" s="62"/>
      <c r="L19" s="62"/>
      <c r="M19" s="111"/>
      <c r="N19" s="111"/>
      <c r="O19" s="112"/>
      <c r="P19" s="63" t="str">
        <f t="shared" si="1"/>
        <v>I</v>
      </c>
      <c r="Q19" s="30"/>
      <c r="R19" s="97" t="str">
        <f t="shared" si="2"/>
        <v>男幼児（年少以上）1.宿泊棟</v>
      </c>
      <c r="S19" s="94" t="s">
        <v>39</v>
      </c>
      <c r="T19" s="94">
        <f>COUNTIFS(H15:H454,"〇",P15:P454,"E")</f>
        <v>0</v>
      </c>
      <c r="U19" s="94">
        <f>COUNTIFS(I15:I454,"〇",P15:P454,"E")</f>
        <v>0</v>
      </c>
      <c r="V19" s="94">
        <f>COUNTIFS(J15:J454,"〇",P15:P454,"E")</f>
        <v>0</v>
      </c>
      <c r="W19" s="94">
        <f>COUNTIFS(K15:K454,"〇",P15:P454,"E")</f>
        <v>0</v>
      </c>
      <c r="X19" s="98">
        <f>COUNTIFS(L15:L454,"〇",P15:P454,"E")</f>
        <v>0</v>
      </c>
      <c r="AE19" s="113" t="str">
        <f t="shared" si="0"/>
        <v>男小学生1.宿泊棟</v>
      </c>
      <c r="AF19" s="113"/>
      <c r="AG19" s="113"/>
      <c r="AH19" s="113"/>
      <c r="AI19" s="113"/>
      <c r="AJ19" s="113"/>
      <c r="AL19" s="1" t="s">
        <v>18</v>
      </c>
      <c r="AM19" s="1" t="s">
        <v>36</v>
      </c>
      <c r="AN19" s="1" t="s">
        <v>20</v>
      </c>
    </row>
    <row r="20" spans="1:40" ht="15.75" customHeight="1">
      <c r="A20" s="103">
        <v>6</v>
      </c>
      <c r="B20" s="107" t="s">
        <v>122</v>
      </c>
      <c r="C20" s="107" t="s">
        <v>18</v>
      </c>
      <c r="D20" s="60" t="s">
        <v>4</v>
      </c>
      <c r="E20" s="107">
        <v>5</v>
      </c>
      <c r="F20" s="79" t="s">
        <v>20</v>
      </c>
      <c r="G20" s="62"/>
      <c r="H20" s="62" t="s">
        <v>121</v>
      </c>
      <c r="I20" s="62" t="s">
        <v>121</v>
      </c>
      <c r="J20" s="62"/>
      <c r="K20" s="62"/>
      <c r="L20" s="62"/>
      <c r="M20" s="111"/>
      <c r="N20" s="111"/>
      <c r="O20" s="112"/>
      <c r="P20" s="63" t="str">
        <f t="shared" si="1"/>
        <v>I</v>
      </c>
      <c r="Q20" s="30"/>
      <c r="R20" s="97" t="str">
        <f t="shared" si="2"/>
        <v>女幼児（年少以上）1.宿泊棟</v>
      </c>
      <c r="S20" s="94" t="s">
        <v>38</v>
      </c>
      <c r="T20" s="94">
        <f>COUNTIFS(H15:H454,"〇",P15:P454,"F")</f>
        <v>0</v>
      </c>
      <c r="U20" s="94">
        <f>COUNTIFS(I15:I454,"〇",P15:P454,"F")</f>
        <v>0</v>
      </c>
      <c r="V20" s="94">
        <f>COUNTIFS(J15:J454,"〇",P15:P454,"F")</f>
        <v>0</v>
      </c>
      <c r="W20" s="94">
        <f>COUNTIFS(K15:K454,"〇",P15:P454,"F")</f>
        <v>0</v>
      </c>
      <c r="X20" s="98">
        <f>COUNTIFS(L15:L454,"〇",P15:P454,"F")</f>
        <v>0</v>
      </c>
      <c r="AE20" s="113" t="str">
        <f t="shared" si="0"/>
        <v>男小学生1.宿泊棟</v>
      </c>
      <c r="AF20" s="113"/>
      <c r="AG20" s="113"/>
      <c r="AH20" s="113"/>
      <c r="AI20" s="113"/>
      <c r="AJ20" s="113"/>
      <c r="AL20" s="1" t="s">
        <v>16</v>
      </c>
      <c r="AM20" s="1" t="s">
        <v>36</v>
      </c>
      <c r="AN20" s="1" t="s">
        <v>20</v>
      </c>
    </row>
    <row r="21" spans="1:40" ht="15.75" customHeight="1">
      <c r="A21" s="103">
        <v>7</v>
      </c>
      <c r="B21" s="107" t="s">
        <v>122</v>
      </c>
      <c r="C21" s="107" t="s">
        <v>18</v>
      </c>
      <c r="D21" s="60" t="s">
        <v>4</v>
      </c>
      <c r="E21" s="107">
        <v>5</v>
      </c>
      <c r="F21" s="79" t="s">
        <v>20</v>
      </c>
      <c r="G21" s="62"/>
      <c r="H21" s="62" t="s">
        <v>121</v>
      </c>
      <c r="I21" s="62" t="s">
        <v>121</v>
      </c>
      <c r="J21" s="62"/>
      <c r="K21" s="62"/>
      <c r="L21" s="62"/>
      <c r="M21" s="111"/>
      <c r="N21" s="111"/>
      <c r="O21" s="112"/>
      <c r="P21" s="63" t="str">
        <f t="shared" si="1"/>
        <v>I</v>
      </c>
      <c r="Q21" s="30"/>
      <c r="R21" s="97" t="str">
        <f t="shared" si="2"/>
        <v>男幼児（年少以上）2.キャンプセンター</v>
      </c>
      <c r="S21" s="94" t="s">
        <v>37</v>
      </c>
      <c r="T21" s="94">
        <f>COUNTIFS(H15:H454,"〇",P15:P454,"G")</f>
        <v>0</v>
      </c>
      <c r="U21" s="94">
        <f>COUNTIFS(I15:I454,"〇",P15:P454,"G")</f>
        <v>0</v>
      </c>
      <c r="V21" s="94">
        <f>COUNTIFS(J15:J454,"〇",P15:P454,"G")</f>
        <v>0</v>
      </c>
      <c r="W21" s="94">
        <f>COUNTIFS(K15:K454,"〇",P15:P454,"G")</f>
        <v>0</v>
      </c>
      <c r="X21" s="98">
        <f>COUNTIFS(L15:L454,"〇",P15:P454,"G")</f>
        <v>0</v>
      </c>
      <c r="AE21" s="113" t="str">
        <f t="shared" si="0"/>
        <v>男小学生1.宿泊棟</v>
      </c>
      <c r="AF21" s="113"/>
      <c r="AG21" s="113"/>
      <c r="AH21" s="113"/>
      <c r="AI21" s="113"/>
      <c r="AJ21" s="113"/>
      <c r="AL21" s="1" t="s">
        <v>18</v>
      </c>
      <c r="AM21" s="1" t="s">
        <v>36</v>
      </c>
      <c r="AN21" s="1" t="s">
        <v>14</v>
      </c>
    </row>
    <row r="22" spans="1:40" ht="15.75" customHeight="1">
      <c r="A22" s="103">
        <v>8</v>
      </c>
      <c r="B22" s="107" t="s">
        <v>122</v>
      </c>
      <c r="C22" s="107" t="s">
        <v>18</v>
      </c>
      <c r="D22" s="60" t="s">
        <v>4</v>
      </c>
      <c r="E22" s="107">
        <v>5</v>
      </c>
      <c r="F22" s="79" t="s">
        <v>20</v>
      </c>
      <c r="G22" s="62"/>
      <c r="H22" s="62" t="s">
        <v>121</v>
      </c>
      <c r="I22" s="62" t="s">
        <v>121</v>
      </c>
      <c r="J22" s="62"/>
      <c r="K22" s="62"/>
      <c r="L22" s="62"/>
      <c r="M22" s="111"/>
      <c r="N22" s="111"/>
      <c r="O22" s="112"/>
      <c r="P22" s="63" t="str">
        <f t="shared" si="1"/>
        <v>I</v>
      </c>
      <c r="Q22" s="30"/>
      <c r="R22" s="97" t="str">
        <f t="shared" si="2"/>
        <v>女幼児（年少以上）2.キャンプセンター</v>
      </c>
      <c r="S22" s="94" t="s">
        <v>35</v>
      </c>
      <c r="T22" s="94">
        <f>COUNTIFS(H15:H454,"〇",P15:P454,"H")</f>
        <v>0</v>
      </c>
      <c r="U22" s="94">
        <f>COUNTIFS(I15:I454,"〇",P15:P454,"H")</f>
        <v>0</v>
      </c>
      <c r="V22" s="94">
        <f>COUNTIFS(J15:J454,"〇",P15:P454,"H")</f>
        <v>0</v>
      </c>
      <c r="W22" s="94">
        <f>COUNTIFS(K15:K454,"〇",P15:P454,"H")</f>
        <v>0</v>
      </c>
      <c r="X22" s="98">
        <f>COUNTIFS(L15:L454,"〇",P15:P454,"H")</f>
        <v>0</v>
      </c>
      <c r="AE22" s="113" t="str">
        <f t="shared" si="0"/>
        <v>男小学生1.宿泊棟</v>
      </c>
      <c r="AF22" s="113"/>
      <c r="AG22" s="113"/>
      <c r="AH22" s="113"/>
      <c r="AI22" s="113"/>
      <c r="AJ22" s="113"/>
      <c r="AL22" s="1" t="s">
        <v>16</v>
      </c>
      <c r="AM22" s="1" t="s">
        <v>36</v>
      </c>
      <c r="AN22" s="1" t="s">
        <v>14</v>
      </c>
    </row>
    <row r="23" spans="1:40" ht="15.75" customHeight="1">
      <c r="A23" s="103">
        <v>9</v>
      </c>
      <c r="B23" s="107" t="s">
        <v>122</v>
      </c>
      <c r="C23" s="107" t="s">
        <v>18</v>
      </c>
      <c r="D23" s="60" t="s">
        <v>4</v>
      </c>
      <c r="E23" s="107">
        <v>5</v>
      </c>
      <c r="F23" s="79" t="s">
        <v>20</v>
      </c>
      <c r="G23" s="62" t="s">
        <v>121</v>
      </c>
      <c r="H23" s="62" t="s">
        <v>121</v>
      </c>
      <c r="I23" s="62"/>
      <c r="J23" s="62"/>
      <c r="K23" s="62"/>
      <c r="L23" s="62"/>
      <c r="M23" s="111"/>
      <c r="N23" s="111"/>
      <c r="O23" s="112"/>
      <c r="P23" s="63" t="str">
        <f t="shared" si="1"/>
        <v>I</v>
      </c>
      <c r="Q23" s="30"/>
      <c r="R23" s="97" t="str">
        <f t="shared" si="2"/>
        <v>男小学生1.宿泊棟</v>
      </c>
      <c r="S23" s="94" t="s">
        <v>32</v>
      </c>
      <c r="T23" s="94">
        <f>COUNTIFS(H15:H454,"〇",P15:P454,"I")</f>
        <v>18</v>
      </c>
      <c r="U23" s="94">
        <f>COUNTIFS(I15:I454,"〇",P15:P454,"I")</f>
        <v>17</v>
      </c>
      <c r="V23" s="94">
        <f>COUNTIFS(J15:J454,"〇",P15:P454,"I")</f>
        <v>0</v>
      </c>
      <c r="W23" s="94">
        <f>COUNTIFS(K15:K454,"〇",P15:P454,"I")</f>
        <v>0</v>
      </c>
      <c r="X23" s="98">
        <f>COUNTIFS(L15:L454,"〇",P15:P454,"I")</f>
        <v>0</v>
      </c>
      <c r="AE23" s="113" t="str">
        <f t="shared" si="0"/>
        <v>男小学生1.宿泊棟</v>
      </c>
      <c r="AF23" s="113"/>
      <c r="AG23" s="113"/>
      <c r="AH23" s="113"/>
      <c r="AI23" s="113"/>
      <c r="AJ23" s="113"/>
      <c r="AL23" s="1" t="s">
        <v>18</v>
      </c>
      <c r="AM23" s="1" t="s">
        <v>4</v>
      </c>
      <c r="AN23" s="1" t="s">
        <v>20</v>
      </c>
    </row>
    <row r="24" spans="1:40" ht="15.75" customHeight="1">
      <c r="A24" s="103">
        <v>10</v>
      </c>
      <c r="B24" s="107" t="s">
        <v>122</v>
      </c>
      <c r="C24" s="107" t="s">
        <v>18</v>
      </c>
      <c r="D24" s="60" t="s">
        <v>4</v>
      </c>
      <c r="E24" s="107">
        <v>5</v>
      </c>
      <c r="F24" s="79" t="s">
        <v>20</v>
      </c>
      <c r="G24" s="62"/>
      <c r="H24" s="62" t="s">
        <v>121</v>
      </c>
      <c r="I24" s="62" t="s">
        <v>121</v>
      </c>
      <c r="J24" s="62"/>
      <c r="K24" s="62"/>
      <c r="L24" s="62"/>
      <c r="M24" s="111"/>
      <c r="N24" s="111"/>
      <c r="O24" s="112"/>
      <c r="P24" s="63" t="str">
        <f t="shared" si="1"/>
        <v>I</v>
      </c>
      <c r="Q24" s="30"/>
      <c r="R24" s="97" t="str">
        <f t="shared" si="2"/>
        <v>女小学生1.宿泊棟</v>
      </c>
      <c r="S24" s="94" t="s">
        <v>31</v>
      </c>
      <c r="T24" s="94">
        <f>COUNTIFS(H15:H454,"〇",P15:P454,"J")</f>
        <v>17</v>
      </c>
      <c r="U24" s="94">
        <f>COUNTIFS(I15:I454,"〇",P15:P454,"J")</f>
        <v>17</v>
      </c>
      <c r="V24" s="94">
        <f>COUNTIFS(J15:J454,"〇",P15:P454,"J")</f>
        <v>0</v>
      </c>
      <c r="W24" s="94">
        <f>COUNTIFS(K15:K454,"〇",P15:P454,"J")</f>
        <v>0</v>
      </c>
      <c r="X24" s="98">
        <f>COUNTIFS(L15:L454,"〇",P15:P454,"J")</f>
        <v>0</v>
      </c>
      <c r="AE24" s="113" t="str">
        <f t="shared" si="0"/>
        <v>男小学生1.宿泊棟</v>
      </c>
      <c r="AF24" s="113"/>
      <c r="AG24" s="113"/>
      <c r="AH24" s="113"/>
      <c r="AI24" s="113"/>
      <c r="AJ24" s="113"/>
      <c r="AL24" s="1" t="s">
        <v>16</v>
      </c>
      <c r="AM24" s="1" t="s">
        <v>4</v>
      </c>
      <c r="AN24" s="1" t="s">
        <v>20</v>
      </c>
    </row>
    <row r="25" spans="1:40" ht="15.75" customHeight="1">
      <c r="A25" s="103">
        <v>11</v>
      </c>
      <c r="B25" s="107" t="s">
        <v>122</v>
      </c>
      <c r="C25" s="107" t="s">
        <v>18</v>
      </c>
      <c r="D25" s="60" t="s">
        <v>4</v>
      </c>
      <c r="E25" s="107">
        <v>5</v>
      </c>
      <c r="F25" s="79" t="s">
        <v>20</v>
      </c>
      <c r="G25" s="62"/>
      <c r="H25" s="62" t="s">
        <v>121</v>
      </c>
      <c r="I25" s="62" t="s">
        <v>121</v>
      </c>
      <c r="J25" s="62"/>
      <c r="K25" s="62"/>
      <c r="L25" s="62"/>
      <c r="M25" s="111"/>
      <c r="N25" s="111"/>
      <c r="O25" s="112"/>
      <c r="P25" s="63" t="str">
        <f t="shared" si="1"/>
        <v>I</v>
      </c>
      <c r="Q25" s="30"/>
      <c r="R25" s="97" t="str">
        <f t="shared" si="2"/>
        <v>男小学生2.キャンプセンター</v>
      </c>
      <c r="S25" s="94" t="s">
        <v>30</v>
      </c>
      <c r="T25" s="94">
        <f>COUNTIFS(H15:H454,"〇",P15:P454,"K")</f>
        <v>0</v>
      </c>
      <c r="U25" s="94">
        <f>COUNTIFS(I15:I454,"〇",P15:P454,"K")</f>
        <v>0</v>
      </c>
      <c r="V25" s="94">
        <f>COUNTIFS(J15:J454,"〇",P15:P454,"K")</f>
        <v>0</v>
      </c>
      <c r="W25" s="94">
        <f>COUNTIFS(K15:K454,"〇",P15:P454,"K")</f>
        <v>0</v>
      </c>
      <c r="X25" s="98">
        <f>COUNTIFS(L15:L454,"〇",P15:P454,"K")</f>
        <v>0</v>
      </c>
      <c r="AE25" s="113" t="str">
        <f t="shared" si="0"/>
        <v>男小学生1.宿泊棟</v>
      </c>
      <c r="AF25" s="113"/>
      <c r="AG25" s="113"/>
      <c r="AH25" s="113"/>
      <c r="AI25" s="113"/>
      <c r="AJ25" s="113"/>
      <c r="AL25" s="1" t="s">
        <v>18</v>
      </c>
      <c r="AM25" s="1" t="s">
        <v>4</v>
      </c>
      <c r="AN25" s="1" t="s">
        <v>14</v>
      </c>
    </row>
    <row r="26" spans="1:40" ht="15.75" customHeight="1">
      <c r="A26" s="103">
        <v>12</v>
      </c>
      <c r="B26" s="107" t="s">
        <v>122</v>
      </c>
      <c r="C26" s="107" t="s">
        <v>18</v>
      </c>
      <c r="D26" s="60" t="s">
        <v>4</v>
      </c>
      <c r="E26" s="107">
        <v>5</v>
      </c>
      <c r="F26" s="79" t="s">
        <v>20</v>
      </c>
      <c r="G26" s="62"/>
      <c r="H26" s="62" t="s">
        <v>121</v>
      </c>
      <c r="I26" s="62" t="s">
        <v>121</v>
      </c>
      <c r="J26" s="62"/>
      <c r="K26" s="62"/>
      <c r="L26" s="62"/>
      <c r="M26" s="111"/>
      <c r="N26" s="111"/>
      <c r="O26" s="112"/>
      <c r="P26" s="63" t="str">
        <f t="shared" si="1"/>
        <v>I</v>
      </c>
      <c r="Q26" s="30"/>
      <c r="R26" s="97" t="str">
        <f t="shared" si="2"/>
        <v>女小学生2.キャンプセンター</v>
      </c>
      <c r="S26" s="94" t="s">
        <v>28</v>
      </c>
      <c r="T26" s="94">
        <f>COUNTIFS(H15:H454,"〇",P15:P454,"L")</f>
        <v>0</v>
      </c>
      <c r="U26" s="94">
        <f>COUNTIFS(I15:I454,"〇",P15:P454,"L")</f>
        <v>0</v>
      </c>
      <c r="V26" s="94">
        <f>COUNTIFS(J15:J454,"〇",P15:P454,"L")</f>
        <v>0</v>
      </c>
      <c r="W26" s="94">
        <f>COUNTIFS(K15:K454,"〇",P15:P454,"L")</f>
        <v>0</v>
      </c>
      <c r="X26" s="98">
        <f>COUNTIFS(L15:L454,"〇",P15:P454,"L")</f>
        <v>0</v>
      </c>
      <c r="AE26" s="113" t="str">
        <f t="shared" si="0"/>
        <v>男小学生1.宿泊棟</v>
      </c>
      <c r="AF26" s="113"/>
      <c r="AG26" s="113"/>
      <c r="AH26" s="113"/>
      <c r="AI26" s="113"/>
      <c r="AJ26" s="113"/>
      <c r="AL26" s="1" t="s">
        <v>16</v>
      </c>
      <c r="AM26" s="1" t="s">
        <v>4</v>
      </c>
      <c r="AN26" s="1" t="s">
        <v>14</v>
      </c>
    </row>
    <row r="27" spans="1:40" ht="15.75" customHeight="1">
      <c r="A27" s="103">
        <v>13</v>
      </c>
      <c r="B27" s="107" t="s">
        <v>122</v>
      </c>
      <c r="C27" s="107" t="s">
        <v>18</v>
      </c>
      <c r="D27" s="60" t="s">
        <v>4</v>
      </c>
      <c r="E27" s="107">
        <v>5</v>
      </c>
      <c r="F27" s="79" t="s">
        <v>20</v>
      </c>
      <c r="G27" s="62"/>
      <c r="H27" s="62" t="s">
        <v>121</v>
      </c>
      <c r="I27" s="62" t="s">
        <v>121</v>
      </c>
      <c r="J27" s="62"/>
      <c r="K27" s="62"/>
      <c r="L27" s="62"/>
      <c r="M27" s="111"/>
      <c r="N27" s="111"/>
      <c r="O27" s="112"/>
      <c r="P27" s="63" t="str">
        <f t="shared" si="1"/>
        <v>I</v>
      </c>
      <c r="Q27" s="30"/>
      <c r="R27" s="97" t="str">
        <f t="shared" si="2"/>
        <v>男中学生1.宿泊棟</v>
      </c>
      <c r="S27" s="94" t="s">
        <v>26</v>
      </c>
      <c r="T27" s="94">
        <f>COUNTIFS(H15:H454,"〇",P15:P454,"M")</f>
        <v>0</v>
      </c>
      <c r="U27" s="94">
        <f>COUNTIFS(I15:I454,"〇",P15:P454,"M")</f>
        <v>0</v>
      </c>
      <c r="V27" s="94">
        <f>COUNTIFS(J15:J454,"〇",P15:P454,"M")</f>
        <v>0</v>
      </c>
      <c r="W27" s="94">
        <f>COUNTIFS(K15:K454,"〇",P15:P454,"M")</f>
        <v>0</v>
      </c>
      <c r="X27" s="98">
        <f>COUNTIFS(L15:L454,"〇",P15:P454,"M")</f>
        <v>0</v>
      </c>
      <c r="AE27" s="113" t="str">
        <f t="shared" si="0"/>
        <v>男小学生1.宿泊棟</v>
      </c>
      <c r="AF27" s="113"/>
      <c r="AG27" s="113"/>
      <c r="AH27" s="113"/>
      <c r="AI27" s="113"/>
      <c r="AJ27" s="113"/>
      <c r="AL27" s="1" t="s">
        <v>18</v>
      </c>
      <c r="AM27" s="1" t="s">
        <v>5</v>
      </c>
      <c r="AN27" s="1" t="s">
        <v>20</v>
      </c>
    </row>
    <row r="28" spans="1:40" ht="15.75" customHeight="1">
      <c r="A28" s="103">
        <v>14</v>
      </c>
      <c r="B28" s="107" t="s">
        <v>122</v>
      </c>
      <c r="C28" s="107" t="s">
        <v>18</v>
      </c>
      <c r="D28" s="60" t="s">
        <v>4</v>
      </c>
      <c r="E28" s="107">
        <v>5</v>
      </c>
      <c r="F28" s="79" t="s">
        <v>20</v>
      </c>
      <c r="G28" s="62"/>
      <c r="H28" s="62" t="s">
        <v>121</v>
      </c>
      <c r="I28" s="62" t="s">
        <v>121</v>
      </c>
      <c r="J28" s="62"/>
      <c r="K28" s="62"/>
      <c r="L28" s="62"/>
      <c r="M28" s="111"/>
      <c r="N28" s="111"/>
      <c r="O28" s="112"/>
      <c r="P28" s="63" t="str">
        <f t="shared" si="1"/>
        <v>I</v>
      </c>
      <c r="Q28" s="30"/>
      <c r="R28" s="97" t="str">
        <f t="shared" si="2"/>
        <v>女中学生1.宿泊棟</v>
      </c>
      <c r="S28" s="94" t="s">
        <v>25</v>
      </c>
      <c r="T28" s="94">
        <f>COUNTIFS(H15:H454,"〇",P15:P454,"N")</f>
        <v>0</v>
      </c>
      <c r="U28" s="94">
        <f>COUNTIFS(I15:I454,"〇",P15:P454,"N")</f>
        <v>0</v>
      </c>
      <c r="V28" s="94">
        <f>COUNTIFS(J15:J454,"〇",P15:P454,"N")</f>
        <v>0</v>
      </c>
      <c r="W28" s="94">
        <f>COUNTIFS(K15:K454,"〇",P15:P454,"N")</f>
        <v>0</v>
      </c>
      <c r="X28" s="98">
        <f>COUNTIFS(L15:L454,"〇",P15:P454,"N")</f>
        <v>0</v>
      </c>
      <c r="AE28" s="113" t="str">
        <f t="shared" si="0"/>
        <v>男小学生1.宿泊棟</v>
      </c>
      <c r="AF28" s="113"/>
      <c r="AG28" s="113"/>
      <c r="AH28" s="113"/>
      <c r="AI28" s="113"/>
      <c r="AJ28" s="113"/>
      <c r="AL28" s="1" t="s">
        <v>16</v>
      </c>
      <c r="AM28" s="1" t="s">
        <v>5</v>
      </c>
      <c r="AN28" s="1" t="s">
        <v>20</v>
      </c>
    </row>
    <row r="29" spans="1:40" ht="15.75" customHeight="1">
      <c r="A29" s="103">
        <v>15</v>
      </c>
      <c r="B29" s="107" t="s">
        <v>122</v>
      </c>
      <c r="C29" s="107" t="s">
        <v>18</v>
      </c>
      <c r="D29" s="60" t="s">
        <v>4</v>
      </c>
      <c r="E29" s="107">
        <v>5</v>
      </c>
      <c r="F29" s="79" t="s">
        <v>20</v>
      </c>
      <c r="G29" s="62"/>
      <c r="H29" s="62" t="s">
        <v>121</v>
      </c>
      <c r="I29" s="62" t="s">
        <v>121</v>
      </c>
      <c r="J29" s="62"/>
      <c r="K29" s="62"/>
      <c r="L29" s="62"/>
      <c r="M29" s="111"/>
      <c r="N29" s="111"/>
      <c r="O29" s="112"/>
      <c r="P29" s="63" t="str">
        <f t="shared" si="1"/>
        <v>I</v>
      </c>
      <c r="Q29" s="30"/>
      <c r="R29" s="97" t="str">
        <f t="shared" si="2"/>
        <v>男中学生2.キャンプセンター</v>
      </c>
      <c r="S29" s="94" t="s">
        <v>113</v>
      </c>
      <c r="T29" s="94">
        <f>COUNTIFS(H15:H454,"〇",P15:P454,"O")</f>
        <v>0</v>
      </c>
      <c r="U29" s="94">
        <f>COUNTIFS(I15:I454,"〇",P15:P454,"O")</f>
        <v>0</v>
      </c>
      <c r="V29" s="94">
        <f>COUNTIFS(J15:J454,"〇",P15:P454,"O")</f>
        <v>0</v>
      </c>
      <c r="W29" s="94">
        <f>COUNTIFS(K15:K454,"〇",P15:P454,"O")</f>
        <v>0</v>
      </c>
      <c r="X29" s="98">
        <f>COUNTIFS(L15:L454,"〇",P15:P454,"O")</f>
        <v>0</v>
      </c>
      <c r="AE29" s="113" t="str">
        <f t="shared" si="0"/>
        <v>男小学生1.宿泊棟</v>
      </c>
      <c r="AF29" s="113"/>
      <c r="AG29" s="113"/>
      <c r="AH29" s="113"/>
      <c r="AI29" s="113"/>
      <c r="AJ29" s="113"/>
      <c r="AL29" s="1" t="s">
        <v>18</v>
      </c>
      <c r="AM29" s="1" t="s">
        <v>5</v>
      </c>
      <c r="AN29" s="1" t="s">
        <v>14</v>
      </c>
    </row>
    <row r="30" spans="1:40" ht="15.75" customHeight="1">
      <c r="A30" s="103">
        <v>16</v>
      </c>
      <c r="B30" s="107" t="s">
        <v>122</v>
      </c>
      <c r="C30" s="107" t="s">
        <v>18</v>
      </c>
      <c r="D30" s="60" t="s">
        <v>4</v>
      </c>
      <c r="E30" s="107">
        <v>5</v>
      </c>
      <c r="F30" s="79" t="s">
        <v>20</v>
      </c>
      <c r="G30" s="62"/>
      <c r="H30" s="62" t="s">
        <v>121</v>
      </c>
      <c r="I30" s="62" t="s">
        <v>121</v>
      </c>
      <c r="J30" s="62"/>
      <c r="K30" s="62"/>
      <c r="L30" s="62"/>
      <c r="M30" s="111"/>
      <c r="N30" s="111"/>
      <c r="O30" s="112"/>
      <c r="P30" s="63" t="str">
        <f t="shared" si="1"/>
        <v>I</v>
      </c>
      <c r="Q30" s="30"/>
      <c r="R30" s="97" t="str">
        <f t="shared" si="2"/>
        <v>女中学生2.キャンプセンター</v>
      </c>
      <c r="S30" s="94" t="s">
        <v>114</v>
      </c>
      <c r="T30" s="94">
        <f>COUNTIFS(H15:H454,"〇",P15:P454,"P")</f>
        <v>0</v>
      </c>
      <c r="U30" s="94">
        <f>COUNTIFS(I15:I454,"〇",P15:P454,"P")</f>
        <v>0</v>
      </c>
      <c r="V30" s="94">
        <f>COUNTIFS(J15:J454,"〇",P15:P454,"P")</f>
        <v>0</v>
      </c>
      <c r="W30" s="94">
        <f>COUNTIFS(K15:K454,"〇",P15:P454,"P")</f>
        <v>0</v>
      </c>
      <c r="X30" s="98">
        <f>COUNTIFS(L15:L454,"〇",P15:P454,"P")</f>
        <v>0</v>
      </c>
      <c r="AE30" s="113" t="str">
        <f t="shared" si="0"/>
        <v>女小学生1.宿泊棟</v>
      </c>
      <c r="AF30" s="113"/>
      <c r="AG30" s="113"/>
      <c r="AH30" s="113"/>
      <c r="AI30" s="113"/>
      <c r="AJ30" s="113"/>
      <c r="AL30" s="1" t="s">
        <v>16</v>
      </c>
      <c r="AM30" s="1" t="s">
        <v>5</v>
      </c>
      <c r="AN30" s="1" t="s">
        <v>14</v>
      </c>
    </row>
    <row r="31" spans="1:40" ht="15.75" customHeight="1">
      <c r="A31" s="103">
        <v>17</v>
      </c>
      <c r="B31" s="107" t="s">
        <v>122</v>
      </c>
      <c r="C31" s="107" t="s">
        <v>18</v>
      </c>
      <c r="D31" s="60" t="s">
        <v>4</v>
      </c>
      <c r="E31" s="107">
        <v>5</v>
      </c>
      <c r="F31" s="79" t="s">
        <v>20</v>
      </c>
      <c r="G31" s="62"/>
      <c r="H31" s="62" t="s">
        <v>121</v>
      </c>
      <c r="I31" s="62" t="s">
        <v>121</v>
      </c>
      <c r="J31" s="62"/>
      <c r="K31" s="62"/>
      <c r="L31" s="62"/>
      <c r="M31" s="111"/>
      <c r="N31" s="111"/>
      <c r="O31" s="112"/>
      <c r="P31" s="63" t="str">
        <f t="shared" si="1"/>
        <v>I</v>
      </c>
      <c r="Q31" s="30"/>
      <c r="R31" s="97" t="str">
        <f t="shared" si="2"/>
        <v>男高校生1.宿泊棟</v>
      </c>
      <c r="S31" s="94" t="s">
        <v>21</v>
      </c>
      <c r="T31" s="94">
        <f>COUNTIFS(H15:H454,"〇",P15:P454,"Q")</f>
        <v>0</v>
      </c>
      <c r="U31" s="94">
        <f>COUNTIFS(I15:I454,"〇",P15:P454,"Q")</f>
        <v>0</v>
      </c>
      <c r="V31" s="94">
        <f>COUNTIFS(J15:J454,"〇",P15:P454,"Q")</f>
        <v>0</v>
      </c>
      <c r="W31" s="94">
        <f>COUNTIFS(K15:K454,"〇",P15:P454,"Q")</f>
        <v>0</v>
      </c>
      <c r="X31" s="98">
        <f>COUNTIFS(L15:L454,"〇",P15:P454,"Q")</f>
        <v>0</v>
      </c>
      <c r="AE31" s="113" t="str">
        <f t="shared" si="0"/>
        <v>女小学生1.宿泊棟</v>
      </c>
      <c r="AF31" s="113"/>
      <c r="AG31" s="113"/>
      <c r="AH31" s="113"/>
      <c r="AI31" s="113"/>
      <c r="AJ31" s="113"/>
      <c r="AL31" s="1" t="s">
        <v>18</v>
      </c>
      <c r="AM31" s="1" t="s">
        <v>6</v>
      </c>
      <c r="AN31" s="1" t="s">
        <v>20</v>
      </c>
    </row>
    <row r="32" spans="1:40" ht="15.75" customHeight="1">
      <c r="A32" s="103">
        <v>18</v>
      </c>
      <c r="B32" s="107" t="s">
        <v>122</v>
      </c>
      <c r="C32" s="107" t="s">
        <v>18</v>
      </c>
      <c r="D32" s="60" t="s">
        <v>4</v>
      </c>
      <c r="E32" s="107">
        <v>5</v>
      </c>
      <c r="F32" s="79" t="s">
        <v>20</v>
      </c>
      <c r="G32" s="62"/>
      <c r="H32" s="62" t="s">
        <v>121</v>
      </c>
      <c r="I32" s="62" t="s">
        <v>121</v>
      </c>
      <c r="J32" s="62"/>
      <c r="K32" s="62"/>
      <c r="L32" s="62"/>
      <c r="M32" s="111"/>
      <c r="N32" s="111"/>
      <c r="O32" s="112"/>
      <c r="P32" s="63" t="str">
        <f t="shared" si="1"/>
        <v>I</v>
      </c>
      <c r="Q32" s="30"/>
      <c r="R32" s="97" t="str">
        <f t="shared" si="2"/>
        <v>女高校生1.宿泊棟</v>
      </c>
      <c r="S32" s="94" t="s">
        <v>19</v>
      </c>
      <c r="T32" s="94">
        <f>COUNTIFS(H15:H454,"〇",P15:P454,"R")</f>
        <v>0</v>
      </c>
      <c r="U32" s="94">
        <f>COUNTIFS(I15:I454,"〇",P15:P454,"R")</f>
        <v>0</v>
      </c>
      <c r="V32" s="94">
        <f>COUNTIFS(J15:J454,"〇",P15:P454,"R")</f>
        <v>0</v>
      </c>
      <c r="W32" s="94">
        <f>COUNTIFS(K15:K454,"〇",P15:P454,"R")</f>
        <v>0</v>
      </c>
      <c r="X32" s="98">
        <f>COUNTIFS(L15:L454,"〇",P15:P454,"R")</f>
        <v>0</v>
      </c>
      <c r="AE32" s="113" t="str">
        <f t="shared" si="0"/>
        <v>女小学生1.宿泊棟</v>
      </c>
      <c r="AF32" s="113"/>
      <c r="AG32" s="113"/>
      <c r="AH32" s="113"/>
      <c r="AI32" s="113"/>
      <c r="AJ32" s="113"/>
      <c r="AL32" s="1" t="s">
        <v>16</v>
      </c>
      <c r="AM32" s="1" t="s">
        <v>6</v>
      </c>
      <c r="AN32" s="1" t="s">
        <v>20</v>
      </c>
    </row>
    <row r="33" spans="1:40" ht="15.75" customHeight="1">
      <c r="A33" s="103">
        <v>19</v>
      </c>
      <c r="B33" s="107" t="s">
        <v>122</v>
      </c>
      <c r="C33" s="94" t="s">
        <v>16</v>
      </c>
      <c r="D33" s="60" t="s">
        <v>4</v>
      </c>
      <c r="E33" s="107">
        <v>5</v>
      </c>
      <c r="F33" s="79" t="s">
        <v>20</v>
      </c>
      <c r="G33" s="62"/>
      <c r="H33" s="62" t="s">
        <v>121</v>
      </c>
      <c r="I33" s="62" t="s">
        <v>121</v>
      </c>
      <c r="J33" s="62"/>
      <c r="K33" s="62"/>
      <c r="L33" s="62"/>
      <c r="M33" s="111"/>
      <c r="N33" s="111"/>
      <c r="O33" s="112"/>
      <c r="P33" s="63" t="str">
        <f t="shared" si="1"/>
        <v>J</v>
      </c>
      <c r="Q33" s="30"/>
      <c r="R33" s="97" t="str">
        <f t="shared" si="2"/>
        <v>男高校生2.キャンプセンター</v>
      </c>
      <c r="S33" s="94" t="s">
        <v>17</v>
      </c>
      <c r="T33" s="94">
        <f>COUNTIFS(H15:H454,"〇",P15:P454,"S")</f>
        <v>0</v>
      </c>
      <c r="U33" s="94">
        <f>COUNTIFS(I15:I454,"〇",P15:P454,"S")</f>
        <v>0</v>
      </c>
      <c r="V33" s="94">
        <f>COUNTIFS(J15:J454,"〇",P15:P454,"S")</f>
        <v>0</v>
      </c>
      <c r="W33" s="94">
        <f>COUNTIFS(K15:K454,"〇",P15:P454,"S")</f>
        <v>0</v>
      </c>
      <c r="X33" s="98">
        <f>COUNTIFS(L15:L454,"〇",O15:O454,"S")</f>
        <v>0</v>
      </c>
      <c r="AE33" s="113" t="str">
        <f t="shared" si="0"/>
        <v>女小学生1.宿泊棟</v>
      </c>
      <c r="AF33" s="113"/>
      <c r="AG33" s="113"/>
      <c r="AH33" s="113"/>
      <c r="AI33" s="113"/>
      <c r="AJ33" s="113"/>
      <c r="AL33" s="1" t="s">
        <v>18</v>
      </c>
      <c r="AM33" s="1" t="s">
        <v>6</v>
      </c>
      <c r="AN33" s="1" t="s">
        <v>14</v>
      </c>
    </row>
    <row r="34" spans="1:40" ht="15.75" customHeight="1">
      <c r="A34" s="103">
        <v>20</v>
      </c>
      <c r="B34" s="107" t="s">
        <v>122</v>
      </c>
      <c r="C34" s="94" t="s">
        <v>16</v>
      </c>
      <c r="D34" s="60" t="s">
        <v>4</v>
      </c>
      <c r="E34" s="107">
        <v>5</v>
      </c>
      <c r="F34" s="79" t="s">
        <v>20</v>
      </c>
      <c r="G34" s="62"/>
      <c r="H34" s="62" t="s">
        <v>121</v>
      </c>
      <c r="I34" s="62" t="s">
        <v>121</v>
      </c>
      <c r="J34" s="62"/>
      <c r="K34" s="62"/>
      <c r="L34" s="62"/>
      <c r="M34" s="111"/>
      <c r="N34" s="111"/>
      <c r="O34" s="112"/>
      <c r="P34" s="63" t="str">
        <f t="shared" si="1"/>
        <v>J</v>
      </c>
      <c r="Q34" s="30"/>
      <c r="R34" s="97" t="str">
        <f t="shared" si="2"/>
        <v>女高校生2.キャンプセンター</v>
      </c>
      <c r="S34" s="94" t="s">
        <v>13</v>
      </c>
      <c r="T34" s="94">
        <f>COUNTIFS(H15:H454,"〇",P15:P454,"T")</f>
        <v>0</v>
      </c>
      <c r="U34" s="94">
        <f>COUNTIFS(I15:I454,"〇",P15:P454,"T")</f>
        <v>0</v>
      </c>
      <c r="V34" s="94">
        <f>COUNTIFS(J15:J454,"〇",P15:P454,"T")</f>
        <v>0</v>
      </c>
      <c r="W34" s="94">
        <f>COUNTIFS(K15:K454,"〇",P15:P454,"T")</f>
        <v>0</v>
      </c>
      <c r="X34" s="98">
        <f>COUNTIFS(L15:L454,"〇",P15:P454,"T")</f>
        <v>0</v>
      </c>
      <c r="AE34" s="113" t="str">
        <f t="shared" si="0"/>
        <v>女小学生1.宿泊棟</v>
      </c>
      <c r="AF34" s="113"/>
      <c r="AG34" s="113"/>
      <c r="AH34" s="113"/>
      <c r="AI34" s="113"/>
      <c r="AJ34" s="113"/>
      <c r="AL34" s="1" t="s">
        <v>16</v>
      </c>
      <c r="AM34" s="1" t="s">
        <v>6</v>
      </c>
      <c r="AN34" s="1" t="s">
        <v>14</v>
      </c>
    </row>
    <row r="35" spans="1:40" ht="15.75" customHeight="1">
      <c r="A35" s="103">
        <v>21</v>
      </c>
      <c r="B35" s="107" t="s">
        <v>122</v>
      </c>
      <c r="C35" s="94" t="s">
        <v>16</v>
      </c>
      <c r="D35" s="60" t="s">
        <v>4</v>
      </c>
      <c r="E35" s="107">
        <v>5</v>
      </c>
      <c r="F35" s="79" t="s">
        <v>20</v>
      </c>
      <c r="G35" s="62"/>
      <c r="H35" s="62" t="s">
        <v>121</v>
      </c>
      <c r="I35" s="62" t="s">
        <v>121</v>
      </c>
      <c r="J35" s="62"/>
      <c r="K35" s="62"/>
      <c r="L35" s="62"/>
      <c r="M35" s="111"/>
      <c r="N35" s="111"/>
      <c r="O35" s="112"/>
      <c r="P35" s="63" t="str">
        <f t="shared" si="1"/>
        <v>J</v>
      </c>
      <c r="Q35" s="30"/>
      <c r="R35" s="97" t="str">
        <f t="shared" si="2"/>
        <v>男中等教育学生1.宿泊棟</v>
      </c>
      <c r="S35" s="94" t="s">
        <v>81</v>
      </c>
      <c r="T35" s="94">
        <f>COUNTIFS(H15:H454,"〇",P15:P454,"U")</f>
        <v>0</v>
      </c>
      <c r="U35" s="94">
        <f>COUNTIFS(I15:I454,"〇",P15:P454,"U")</f>
        <v>0</v>
      </c>
      <c r="V35" s="94">
        <f>COUNTIFS(J15:J454,"〇",P15:P454,"U")</f>
        <v>0</v>
      </c>
      <c r="W35" s="94">
        <f>COUNTIFS(K15:K454,"〇",P15:P454,"U")</f>
        <v>0</v>
      </c>
      <c r="X35" s="98">
        <f>COUNTIFS(L15:L454,"〇",P15:P454,"U")</f>
        <v>0</v>
      </c>
      <c r="AE35" s="113" t="str">
        <f t="shared" si="0"/>
        <v>女小学生1.宿泊棟</v>
      </c>
      <c r="AF35" s="113"/>
      <c r="AG35" s="113"/>
      <c r="AH35" s="113"/>
      <c r="AI35" s="113"/>
      <c r="AJ35" s="113"/>
      <c r="AL35" s="1" t="s">
        <v>18</v>
      </c>
      <c r="AM35" s="1" t="s">
        <v>34</v>
      </c>
      <c r="AN35" s="1" t="s">
        <v>20</v>
      </c>
    </row>
    <row r="36" spans="1:40" ht="15.75" customHeight="1">
      <c r="A36" s="103">
        <v>22</v>
      </c>
      <c r="B36" s="107" t="s">
        <v>122</v>
      </c>
      <c r="C36" s="94" t="s">
        <v>16</v>
      </c>
      <c r="D36" s="60" t="s">
        <v>4</v>
      </c>
      <c r="E36" s="107">
        <v>5</v>
      </c>
      <c r="F36" s="79" t="s">
        <v>20</v>
      </c>
      <c r="G36" s="62"/>
      <c r="H36" s="62" t="s">
        <v>121</v>
      </c>
      <c r="I36" s="62" t="s">
        <v>121</v>
      </c>
      <c r="J36" s="62"/>
      <c r="K36" s="62"/>
      <c r="L36" s="62"/>
      <c r="M36" s="111"/>
      <c r="N36" s="111"/>
      <c r="O36" s="112"/>
      <c r="P36" s="63" t="str">
        <f t="shared" si="1"/>
        <v>J</v>
      </c>
      <c r="Q36" s="30"/>
      <c r="R36" s="97" t="str">
        <f t="shared" si="2"/>
        <v>女中等教育学生1.宿泊棟</v>
      </c>
      <c r="S36" s="94" t="s">
        <v>82</v>
      </c>
      <c r="T36" s="94">
        <f>COUNTIFS(H15:H454,"〇",P15:P454,"V")</f>
        <v>0</v>
      </c>
      <c r="U36" s="94">
        <f>COUNTIFS(I15:I454,"〇",P15:P454,"V")</f>
        <v>0</v>
      </c>
      <c r="V36" s="94">
        <f>COUNTIFS(J15:J454,"〇",P15:P454,"V")</f>
        <v>0</v>
      </c>
      <c r="W36" s="94">
        <f>COUNTIFS(K15:K454,"〇",P15:P454,"V")</f>
        <v>0</v>
      </c>
      <c r="X36" s="98">
        <f>COUNTIFS(L15:L454,"〇",P15:P454,"V")</f>
        <v>0</v>
      </c>
      <c r="AE36" s="113" t="str">
        <f t="shared" si="0"/>
        <v>女小学生1.宿泊棟</v>
      </c>
      <c r="AF36" s="113"/>
      <c r="AG36" s="113"/>
      <c r="AH36" s="113"/>
      <c r="AI36" s="113"/>
      <c r="AJ36" s="113"/>
      <c r="AL36" s="1" t="s">
        <v>16</v>
      </c>
      <c r="AM36" s="1" t="s">
        <v>34</v>
      </c>
      <c r="AN36" s="1" t="s">
        <v>20</v>
      </c>
    </row>
    <row r="37" spans="1:40" ht="15.75" customHeight="1">
      <c r="A37" s="103">
        <v>23</v>
      </c>
      <c r="B37" s="107" t="s">
        <v>122</v>
      </c>
      <c r="C37" s="94" t="s">
        <v>16</v>
      </c>
      <c r="D37" s="60" t="s">
        <v>4</v>
      </c>
      <c r="E37" s="107">
        <v>5</v>
      </c>
      <c r="F37" s="79" t="s">
        <v>20</v>
      </c>
      <c r="G37" s="62"/>
      <c r="H37" s="62" t="s">
        <v>121</v>
      </c>
      <c r="I37" s="62" t="s">
        <v>121</v>
      </c>
      <c r="J37" s="62"/>
      <c r="K37" s="62"/>
      <c r="L37" s="62"/>
      <c r="M37" s="111"/>
      <c r="N37" s="111"/>
      <c r="O37" s="112"/>
      <c r="P37" s="63" t="str">
        <f t="shared" si="1"/>
        <v>J</v>
      </c>
      <c r="Q37" s="30"/>
      <c r="R37" s="97" t="str">
        <f t="shared" si="2"/>
        <v>男中等教育学生2.キャンプセンター</v>
      </c>
      <c r="S37" s="94" t="s">
        <v>83</v>
      </c>
      <c r="T37" s="94">
        <f>COUNTIFS(H15:H454,"〇",P15:P454,"W")</f>
        <v>0</v>
      </c>
      <c r="U37" s="94">
        <f>COUNTIFS(I15:I454,"〇",P15:P454,"W")</f>
        <v>0</v>
      </c>
      <c r="V37" s="94">
        <f>COUNTIFS(J15:J454,"〇",P15:P454,"W")</f>
        <v>0</v>
      </c>
      <c r="W37" s="94">
        <f>COUNTIFS(K15:K454,"〇",P15:P454,"W")</f>
        <v>0</v>
      </c>
      <c r="X37" s="98">
        <f>COUNTIFS(L15:L454,"〇",P15:P454,"W")</f>
        <v>0</v>
      </c>
      <c r="AE37" s="113" t="str">
        <f t="shared" si="0"/>
        <v>女小学生1.宿泊棟</v>
      </c>
      <c r="AF37" s="113"/>
      <c r="AG37" s="113"/>
      <c r="AH37" s="113"/>
      <c r="AI37" s="113"/>
      <c r="AJ37" s="113"/>
      <c r="AL37" s="1" t="s">
        <v>18</v>
      </c>
      <c r="AM37" s="1" t="s">
        <v>34</v>
      </c>
      <c r="AN37" s="1" t="s">
        <v>14</v>
      </c>
    </row>
    <row r="38" spans="1:40" ht="15.75" customHeight="1">
      <c r="A38" s="103">
        <v>24</v>
      </c>
      <c r="B38" s="107" t="s">
        <v>122</v>
      </c>
      <c r="C38" s="94" t="s">
        <v>16</v>
      </c>
      <c r="D38" s="60" t="s">
        <v>4</v>
      </c>
      <c r="E38" s="107">
        <v>5</v>
      </c>
      <c r="F38" s="79" t="s">
        <v>20</v>
      </c>
      <c r="G38" s="62"/>
      <c r="H38" s="62" t="s">
        <v>121</v>
      </c>
      <c r="I38" s="62" t="s">
        <v>121</v>
      </c>
      <c r="J38" s="62"/>
      <c r="K38" s="62"/>
      <c r="L38" s="62"/>
      <c r="M38" s="111"/>
      <c r="N38" s="111"/>
      <c r="O38" s="112"/>
      <c r="P38" s="63" t="str">
        <f t="shared" si="1"/>
        <v>J</v>
      </c>
      <c r="Q38" s="30"/>
      <c r="R38" s="97" t="str">
        <f t="shared" si="2"/>
        <v>女中等教育学生2.キャンプセンター</v>
      </c>
      <c r="S38" s="94" t="s">
        <v>84</v>
      </c>
      <c r="T38" s="94">
        <f>COUNTIFS(H15:H454,"〇",P15:P454,"X")</f>
        <v>0</v>
      </c>
      <c r="U38" s="94">
        <f>COUNTIFS(I15:I454,"〇",P15:P454,"X")</f>
        <v>0</v>
      </c>
      <c r="V38" s="94">
        <f>COUNTIFS(J15:J454,"〇",P15:P454,"X")</f>
        <v>0</v>
      </c>
      <c r="W38" s="94">
        <f>COUNTIFS(K15:K454,"〇",P15:P454,"X")</f>
        <v>0</v>
      </c>
      <c r="X38" s="98">
        <f>COUNTIFS(L15:L454,"〇",P15:P454,"X")</f>
        <v>0</v>
      </c>
      <c r="AE38" s="113" t="str">
        <f t="shared" si="0"/>
        <v>女小学生1.宿泊棟</v>
      </c>
      <c r="AF38" s="113"/>
      <c r="AG38" s="113"/>
      <c r="AH38" s="113"/>
      <c r="AI38" s="113"/>
      <c r="AJ38" s="113"/>
      <c r="AL38" s="1" t="s">
        <v>16</v>
      </c>
      <c r="AM38" s="1" t="s">
        <v>34</v>
      </c>
      <c r="AN38" s="1" t="s">
        <v>14</v>
      </c>
    </row>
    <row r="39" spans="1:40" ht="15.75" customHeight="1">
      <c r="A39" s="103">
        <v>25</v>
      </c>
      <c r="B39" s="107" t="s">
        <v>122</v>
      </c>
      <c r="C39" s="94" t="s">
        <v>16</v>
      </c>
      <c r="D39" s="60" t="s">
        <v>4</v>
      </c>
      <c r="E39" s="107">
        <v>5</v>
      </c>
      <c r="F39" s="79" t="s">
        <v>20</v>
      </c>
      <c r="G39" s="62"/>
      <c r="H39" s="62" t="s">
        <v>121</v>
      </c>
      <c r="I39" s="62" t="s">
        <v>121</v>
      </c>
      <c r="J39" s="62"/>
      <c r="K39" s="62"/>
      <c r="L39" s="62"/>
      <c r="M39" s="111"/>
      <c r="N39" s="111"/>
      <c r="O39" s="112"/>
      <c r="P39" s="63" t="str">
        <f t="shared" si="1"/>
        <v>J</v>
      </c>
      <c r="Q39" s="30"/>
      <c r="R39" s="97" t="str">
        <f t="shared" si="2"/>
        <v>男特別支援学校生1.宿泊棟</v>
      </c>
      <c r="S39" s="94" t="s">
        <v>85</v>
      </c>
      <c r="T39" s="94">
        <f>COUNTIFS(H15:H454,"〇",P15:P454,"Y")</f>
        <v>0</v>
      </c>
      <c r="U39" s="94">
        <f>COUNTIFS(I15:I454,"〇",P15:P454,"Y")</f>
        <v>0</v>
      </c>
      <c r="V39" s="94">
        <f>COUNTIFS(J15:J454,"〇",P15:P454,"Y")</f>
        <v>0</v>
      </c>
      <c r="W39" s="94">
        <f>COUNTIFS(K15:K454,"〇",P15:P454,"Y")</f>
        <v>0</v>
      </c>
      <c r="X39" s="98">
        <f>COUNTIFS(L15:L454,"〇",P15:P454,"Y")</f>
        <v>0</v>
      </c>
      <c r="AE39" s="113" t="str">
        <f t="shared" si="0"/>
        <v>女小学生1.宿泊棟</v>
      </c>
      <c r="AF39" s="113"/>
      <c r="AG39" s="113"/>
      <c r="AH39" s="113"/>
      <c r="AI39" s="113"/>
      <c r="AJ39" s="113"/>
      <c r="AL39" s="1" t="s">
        <v>18</v>
      </c>
      <c r="AM39" s="1" t="s">
        <v>33</v>
      </c>
      <c r="AN39" s="1" t="s">
        <v>20</v>
      </c>
    </row>
    <row r="40" spans="1:40" ht="15.75" customHeight="1">
      <c r="A40" s="103">
        <v>26</v>
      </c>
      <c r="B40" s="107" t="s">
        <v>122</v>
      </c>
      <c r="C40" s="94" t="s">
        <v>16</v>
      </c>
      <c r="D40" s="60" t="s">
        <v>4</v>
      </c>
      <c r="E40" s="107">
        <v>5</v>
      </c>
      <c r="F40" s="79" t="s">
        <v>20</v>
      </c>
      <c r="G40" s="62" t="s">
        <v>121</v>
      </c>
      <c r="H40" s="62" t="s">
        <v>121</v>
      </c>
      <c r="I40" s="62" t="s">
        <v>121</v>
      </c>
      <c r="J40" s="62"/>
      <c r="K40" s="62"/>
      <c r="L40" s="62"/>
      <c r="M40" s="111"/>
      <c r="N40" s="111"/>
      <c r="O40" s="112"/>
      <c r="P40" s="63" t="str">
        <f t="shared" si="1"/>
        <v>J</v>
      </c>
      <c r="Q40" s="30"/>
      <c r="R40" s="97" t="str">
        <f t="shared" si="2"/>
        <v>女特別支援学校生1.宿泊棟</v>
      </c>
      <c r="S40" s="94" t="s">
        <v>86</v>
      </c>
      <c r="T40" s="94">
        <f>COUNTIFS(H15:H454,"〇",P15:P454,"Z")</f>
        <v>0</v>
      </c>
      <c r="U40" s="94">
        <f>COUNTIFS(I15:I454,"〇",P15:P454,"Z")</f>
        <v>0</v>
      </c>
      <c r="V40" s="94">
        <f>COUNTIFS(J15:J454,"〇",P15:P454,"Z")</f>
        <v>0</v>
      </c>
      <c r="W40" s="94">
        <f>COUNTIFS(K15:K454,"〇",P15:P454,"Z")</f>
        <v>0</v>
      </c>
      <c r="X40" s="98">
        <f>COUNTIFS(L15:L454,"〇",P15:P454,"Z")</f>
        <v>0</v>
      </c>
      <c r="AE40" s="113" t="str">
        <f t="shared" si="0"/>
        <v>女小学生1.宿泊棟</v>
      </c>
      <c r="AF40" s="113"/>
      <c r="AG40" s="113"/>
      <c r="AH40" s="113"/>
      <c r="AI40" s="113"/>
      <c r="AJ40" s="113"/>
      <c r="AL40" s="1" t="s">
        <v>16</v>
      </c>
      <c r="AM40" s="1" t="s">
        <v>33</v>
      </c>
      <c r="AN40" s="1" t="s">
        <v>20</v>
      </c>
    </row>
    <row r="41" spans="1:40" ht="15.75" customHeight="1">
      <c r="A41" s="103">
        <v>27</v>
      </c>
      <c r="B41" s="107" t="s">
        <v>122</v>
      </c>
      <c r="C41" s="94" t="s">
        <v>16</v>
      </c>
      <c r="D41" s="60" t="s">
        <v>4</v>
      </c>
      <c r="E41" s="107">
        <v>5</v>
      </c>
      <c r="F41" s="79" t="s">
        <v>20</v>
      </c>
      <c r="G41" s="62"/>
      <c r="H41" s="62" t="s">
        <v>121</v>
      </c>
      <c r="I41" s="62" t="s">
        <v>121</v>
      </c>
      <c r="J41" s="62"/>
      <c r="K41" s="62"/>
      <c r="L41" s="62"/>
      <c r="M41" s="111"/>
      <c r="N41" s="111"/>
      <c r="O41" s="112"/>
      <c r="P41" s="63" t="str">
        <f t="shared" si="1"/>
        <v>J</v>
      </c>
      <c r="Q41" s="30"/>
      <c r="R41" s="97" t="str">
        <f t="shared" si="2"/>
        <v>男特別支援学校生2.キャンプセンター</v>
      </c>
      <c r="S41" s="94" t="s">
        <v>88</v>
      </c>
      <c r="T41" s="94">
        <f>COUNTIFS(H15:H454,"〇",P15:P454,"AA")</f>
        <v>0</v>
      </c>
      <c r="U41" s="94">
        <f>COUNTIFS(I15:I454,"〇",P15:P454,"AA")</f>
        <v>0</v>
      </c>
      <c r="V41" s="94">
        <f>COUNTIFS(J15:J454,"〇",P15:P454,"AA")</f>
        <v>0</v>
      </c>
      <c r="W41" s="94">
        <f>COUNTIFS(K15:K454,"〇",P15:P454,"AA")</f>
        <v>0</v>
      </c>
      <c r="X41" s="98">
        <f>COUNTIFS(L15:L454,"〇",P15:P454,"AA")</f>
        <v>0</v>
      </c>
      <c r="AE41" s="113" t="str">
        <f t="shared" si="0"/>
        <v>女小学生1.宿泊棟</v>
      </c>
      <c r="AF41" s="113"/>
      <c r="AG41" s="113"/>
      <c r="AH41" s="113"/>
      <c r="AI41" s="113"/>
      <c r="AJ41" s="113"/>
      <c r="AL41" s="1" t="s">
        <v>18</v>
      </c>
      <c r="AM41" s="1" t="s">
        <v>33</v>
      </c>
      <c r="AN41" s="1" t="s">
        <v>14</v>
      </c>
    </row>
    <row r="42" spans="1:40" ht="15.75" customHeight="1">
      <c r="A42" s="103">
        <v>28</v>
      </c>
      <c r="B42" s="107" t="s">
        <v>122</v>
      </c>
      <c r="C42" s="94" t="s">
        <v>16</v>
      </c>
      <c r="D42" s="60" t="s">
        <v>4</v>
      </c>
      <c r="E42" s="107">
        <v>5</v>
      </c>
      <c r="F42" s="79" t="s">
        <v>20</v>
      </c>
      <c r="G42" s="62"/>
      <c r="H42" s="62" t="s">
        <v>121</v>
      </c>
      <c r="I42" s="62" t="s">
        <v>121</v>
      </c>
      <c r="J42" s="62"/>
      <c r="K42" s="62"/>
      <c r="L42" s="62"/>
      <c r="M42" s="111"/>
      <c r="N42" s="111"/>
      <c r="O42" s="112"/>
      <c r="P42" s="63" t="str">
        <f t="shared" si="1"/>
        <v>J</v>
      </c>
      <c r="Q42" s="30"/>
      <c r="R42" s="97" t="str">
        <f t="shared" si="2"/>
        <v>女特別支援学校生2.キャンプセンター</v>
      </c>
      <c r="S42" s="94" t="s">
        <v>87</v>
      </c>
      <c r="T42" s="94">
        <f>COUNTIFS(H15:H454,"〇",P15:P454,"AB")</f>
        <v>0</v>
      </c>
      <c r="U42" s="94">
        <f>COUNTIFS(I15:I454,"〇",P15:P454,"AB")</f>
        <v>0</v>
      </c>
      <c r="V42" s="94">
        <f>COUNTIFS(J15:J454,"〇",P15:P454,"AB")</f>
        <v>0</v>
      </c>
      <c r="W42" s="94">
        <f>COUNTIFS(K15:K454,"〇",P15:P454,"AB")</f>
        <v>0</v>
      </c>
      <c r="X42" s="98">
        <f>COUNTIFS(L15:L454,"〇",P15:P454,"AB")</f>
        <v>0</v>
      </c>
      <c r="AE42" s="113" t="str">
        <f t="shared" si="0"/>
        <v>女小学生1.宿泊棟</v>
      </c>
      <c r="AF42" s="113"/>
      <c r="AG42" s="113"/>
      <c r="AH42" s="113"/>
      <c r="AI42" s="113"/>
      <c r="AJ42" s="113"/>
      <c r="AL42" s="1" t="s">
        <v>16</v>
      </c>
      <c r="AM42" s="1" t="s">
        <v>33</v>
      </c>
      <c r="AN42" s="1" t="s">
        <v>14</v>
      </c>
    </row>
    <row r="43" spans="1:40" ht="15.75" customHeight="1">
      <c r="A43" s="103">
        <v>29</v>
      </c>
      <c r="B43" s="107" t="s">
        <v>122</v>
      </c>
      <c r="C43" s="94" t="s">
        <v>16</v>
      </c>
      <c r="D43" s="60" t="s">
        <v>4</v>
      </c>
      <c r="E43" s="107">
        <v>5</v>
      </c>
      <c r="F43" s="79" t="s">
        <v>20</v>
      </c>
      <c r="G43" s="62"/>
      <c r="H43" s="62" t="s">
        <v>121</v>
      </c>
      <c r="I43" s="62" t="s">
        <v>121</v>
      </c>
      <c r="J43" s="62"/>
      <c r="K43" s="62"/>
      <c r="L43" s="62"/>
      <c r="M43" s="111"/>
      <c r="N43" s="111"/>
      <c r="O43" s="112"/>
      <c r="P43" s="63" t="str">
        <f t="shared" si="1"/>
        <v>J</v>
      </c>
      <c r="Q43" s="30"/>
      <c r="R43" s="97" t="str">
        <f t="shared" si="2"/>
        <v>男その他の学生1.宿泊棟</v>
      </c>
      <c r="S43" s="94" t="s">
        <v>89</v>
      </c>
      <c r="T43" s="94">
        <f>COUNTIFS(H15:H454,"〇",P15:P454,"AC")</f>
        <v>0</v>
      </c>
      <c r="U43" s="94">
        <f>COUNTIFS(I15:I454,"〇",P15:P454,"AC")</f>
        <v>0</v>
      </c>
      <c r="V43" s="94">
        <f>COUNTIFS(J15:J454,"〇",P15:P454,"AC")</f>
        <v>0</v>
      </c>
      <c r="W43" s="94">
        <f>COUNTIFS(K15:K454,"〇",P15:P454,"AC")</f>
        <v>0</v>
      </c>
      <c r="X43" s="98">
        <f>COUNTIFS(L15:L454,"〇",P15:P454,"AC")</f>
        <v>0</v>
      </c>
      <c r="AE43" s="113" t="str">
        <f t="shared" si="0"/>
        <v>女小学生1.宿泊棟</v>
      </c>
      <c r="AF43" s="113"/>
      <c r="AG43" s="113"/>
      <c r="AH43" s="113"/>
      <c r="AI43" s="113"/>
      <c r="AJ43" s="113"/>
      <c r="AL43" s="1" t="s">
        <v>18</v>
      </c>
      <c r="AM43" s="1" t="s">
        <v>29</v>
      </c>
      <c r="AN43" s="1" t="s">
        <v>20</v>
      </c>
    </row>
    <row r="44" spans="1:40" ht="15.75" customHeight="1">
      <c r="A44" s="103">
        <v>30</v>
      </c>
      <c r="B44" s="107" t="s">
        <v>122</v>
      </c>
      <c r="C44" s="94" t="s">
        <v>16</v>
      </c>
      <c r="D44" s="60" t="s">
        <v>4</v>
      </c>
      <c r="E44" s="107">
        <v>5</v>
      </c>
      <c r="F44" s="79" t="s">
        <v>20</v>
      </c>
      <c r="G44" s="62"/>
      <c r="H44" s="62" t="s">
        <v>121</v>
      </c>
      <c r="I44" s="62" t="s">
        <v>121</v>
      </c>
      <c r="J44" s="62"/>
      <c r="K44" s="62"/>
      <c r="L44" s="62"/>
      <c r="M44" s="111"/>
      <c r="N44" s="111"/>
      <c r="O44" s="112"/>
      <c r="P44" s="63" t="str">
        <f t="shared" si="1"/>
        <v>J</v>
      </c>
      <c r="Q44" s="30"/>
      <c r="R44" s="97" t="str">
        <f t="shared" si="2"/>
        <v>女その他の学生1.宿泊棟</v>
      </c>
      <c r="S44" s="94" t="s">
        <v>90</v>
      </c>
      <c r="T44" s="94">
        <f>COUNTIFS(H15:H454,"〇",P15:P454,"AD")</f>
        <v>0</v>
      </c>
      <c r="U44" s="94">
        <f>COUNTIFS(I15:I454,"〇",P15:P454,"AD")</f>
        <v>0</v>
      </c>
      <c r="V44" s="94">
        <f>COUNTIFS(J15:J454,"〇",P15:P454,"AD")</f>
        <v>0</v>
      </c>
      <c r="W44" s="94">
        <f>COUNTIFS(K15:K454,"〇",P15:P454,"AD")</f>
        <v>0</v>
      </c>
      <c r="X44" s="98">
        <f>COUNTIFS(L15:L454,"〇",P15:P454,"AD")</f>
        <v>0</v>
      </c>
      <c r="AE44" s="113" t="str">
        <f t="shared" si="0"/>
        <v>女小学生1.宿泊棟</v>
      </c>
      <c r="AF44" s="113"/>
      <c r="AG44" s="113"/>
      <c r="AH44" s="113"/>
      <c r="AI44" s="113"/>
      <c r="AJ44" s="113"/>
      <c r="AL44" s="1" t="s">
        <v>16</v>
      </c>
      <c r="AM44" s="1" t="s">
        <v>29</v>
      </c>
      <c r="AN44" s="1" t="s">
        <v>20</v>
      </c>
    </row>
    <row r="45" spans="1:40" ht="15.75" customHeight="1">
      <c r="A45" s="103">
        <v>31</v>
      </c>
      <c r="B45" s="107" t="s">
        <v>122</v>
      </c>
      <c r="C45" s="94" t="s">
        <v>16</v>
      </c>
      <c r="D45" s="60" t="s">
        <v>4</v>
      </c>
      <c r="E45" s="107">
        <v>5</v>
      </c>
      <c r="F45" s="79" t="s">
        <v>20</v>
      </c>
      <c r="G45" s="62"/>
      <c r="H45" s="62" t="s">
        <v>121</v>
      </c>
      <c r="I45" s="62" t="s">
        <v>121</v>
      </c>
      <c r="J45" s="62"/>
      <c r="K45" s="62"/>
      <c r="L45" s="62"/>
      <c r="M45" s="111"/>
      <c r="N45" s="111"/>
      <c r="O45" s="112"/>
      <c r="P45" s="63" t="str">
        <f t="shared" si="1"/>
        <v>J</v>
      </c>
      <c r="Q45" s="30"/>
      <c r="R45" s="97" t="str">
        <f t="shared" si="2"/>
        <v>男その他の学生2.キャンプセンター</v>
      </c>
      <c r="S45" s="94" t="s">
        <v>91</v>
      </c>
      <c r="T45" s="94">
        <f>COUNTIFS(H15:H454,"〇",P15:P454,"AE")</f>
        <v>0</v>
      </c>
      <c r="U45" s="94">
        <f>COUNTIFS(I15:I454,"〇",P15:P454,"AE")</f>
        <v>0</v>
      </c>
      <c r="V45" s="94">
        <f>COUNTIFS(J15:J454,"〇",P15:P454,"AE")</f>
        <v>0</v>
      </c>
      <c r="W45" s="94">
        <f>COUNTIFS(K15:K454,"〇",P15:P454,"AE")</f>
        <v>0</v>
      </c>
      <c r="X45" s="98">
        <f>COUNTIFS(L15:L454,"〇",P15:P454,"AE")</f>
        <v>0</v>
      </c>
      <c r="AE45" s="113" t="str">
        <f t="shared" si="0"/>
        <v>女小学生1.宿泊棟</v>
      </c>
      <c r="AF45" s="113"/>
      <c r="AG45" s="113"/>
      <c r="AH45" s="113"/>
      <c r="AI45" s="113"/>
      <c r="AJ45" s="113"/>
      <c r="AL45" s="1" t="s">
        <v>18</v>
      </c>
      <c r="AM45" s="1" t="s">
        <v>29</v>
      </c>
      <c r="AN45" s="1" t="s">
        <v>14</v>
      </c>
    </row>
    <row r="46" spans="1:40" ht="15.75" customHeight="1">
      <c r="A46" s="103">
        <v>32</v>
      </c>
      <c r="B46" s="107" t="s">
        <v>122</v>
      </c>
      <c r="C46" s="94" t="s">
        <v>16</v>
      </c>
      <c r="D46" s="60" t="s">
        <v>4</v>
      </c>
      <c r="E46" s="107">
        <v>5</v>
      </c>
      <c r="F46" s="79" t="s">
        <v>20</v>
      </c>
      <c r="G46" s="62"/>
      <c r="H46" s="62" t="s">
        <v>121</v>
      </c>
      <c r="I46" s="62" t="s">
        <v>121</v>
      </c>
      <c r="J46" s="62"/>
      <c r="K46" s="62"/>
      <c r="L46" s="62"/>
      <c r="M46" s="111"/>
      <c r="N46" s="111"/>
      <c r="O46" s="112"/>
      <c r="P46" s="63" t="str">
        <f t="shared" si="1"/>
        <v>J</v>
      </c>
      <c r="Q46" s="30"/>
      <c r="R46" s="97" t="str">
        <f t="shared" si="2"/>
        <v>女その他の学生2.キャンプセンター</v>
      </c>
      <c r="S46" s="94" t="s">
        <v>92</v>
      </c>
      <c r="T46" s="94">
        <f>COUNTIFS(H15:H454,"〇",P15:P454,"AF")</f>
        <v>0</v>
      </c>
      <c r="U46" s="94">
        <f>COUNTIFS(I15:I454,"〇",P15:P454,"AF")</f>
        <v>0</v>
      </c>
      <c r="V46" s="94">
        <f>COUNTIFS(J15:J454,"〇",P15:P454,"AF")</f>
        <v>0</v>
      </c>
      <c r="W46" s="94">
        <f>COUNTIFS(K15:K454,"〇",P15:P454,"AF")</f>
        <v>0</v>
      </c>
      <c r="X46" s="98">
        <f>COUNTIFS(L15:L454,"〇",P15:P454,"AF")</f>
        <v>0</v>
      </c>
      <c r="AE46" s="113" t="str">
        <f t="shared" si="0"/>
        <v>女小学生1.宿泊棟</v>
      </c>
      <c r="AF46" s="113"/>
      <c r="AG46" s="113"/>
      <c r="AH46" s="113"/>
      <c r="AI46" s="113"/>
      <c r="AJ46" s="113"/>
      <c r="AL46" s="1" t="s">
        <v>16</v>
      </c>
      <c r="AM46" s="1" t="s">
        <v>29</v>
      </c>
      <c r="AN46" s="1" t="s">
        <v>14</v>
      </c>
    </row>
    <row r="47" spans="1:40" ht="15.75" customHeight="1">
      <c r="A47" s="103">
        <v>33</v>
      </c>
      <c r="B47" s="107" t="s">
        <v>122</v>
      </c>
      <c r="C47" s="94" t="s">
        <v>16</v>
      </c>
      <c r="D47" s="60" t="s">
        <v>4</v>
      </c>
      <c r="E47" s="107">
        <v>5</v>
      </c>
      <c r="F47" s="79" t="s">
        <v>20</v>
      </c>
      <c r="G47" s="62"/>
      <c r="H47" s="62" t="s">
        <v>121</v>
      </c>
      <c r="I47" s="62" t="s">
        <v>121</v>
      </c>
      <c r="J47" s="62"/>
      <c r="K47" s="62"/>
      <c r="L47" s="62"/>
      <c r="M47" s="111"/>
      <c r="N47" s="111"/>
      <c r="O47" s="112"/>
      <c r="P47" s="63" t="str">
        <f t="shared" si="1"/>
        <v>J</v>
      </c>
      <c r="Q47" s="30"/>
      <c r="R47" s="97" t="str">
        <f t="shared" si="2"/>
        <v>男短大・高専・大学生1.宿泊棟</v>
      </c>
      <c r="S47" s="94" t="s">
        <v>93</v>
      </c>
      <c r="T47" s="94">
        <f>COUNTIFS(H15:H454,"〇",P15:P454,"AG")</f>
        <v>0</v>
      </c>
      <c r="U47" s="94">
        <f>COUNTIFS(I15:I454,"〇",P15:P454,"AG")</f>
        <v>0</v>
      </c>
      <c r="V47" s="94">
        <f>COUNTIFS(J15:J454,"〇",P15:P454,"AG")</f>
        <v>0</v>
      </c>
      <c r="W47" s="94">
        <f>COUNTIFS(K15:K454,"〇",P15:P454,"AG")</f>
        <v>0</v>
      </c>
      <c r="X47" s="98">
        <f>COUNTIFS(L15:L454,"〇",P15:P454,"AG")</f>
        <v>0</v>
      </c>
      <c r="AE47" s="113" t="str">
        <f t="shared" si="0"/>
        <v>男指導員・関係者3.日帰り</v>
      </c>
      <c r="AF47" s="113"/>
      <c r="AG47" s="113"/>
      <c r="AH47" s="113"/>
      <c r="AI47" s="113"/>
      <c r="AJ47" s="113"/>
      <c r="AL47" s="1" t="s">
        <v>18</v>
      </c>
      <c r="AM47" s="1" t="s">
        <v>27</v>
      </c>
      <c r="AN47" s="1" t="s">
        <v>20</v>
      </c>
    </row>
    <row r="48" spans="1:40" ht="15.75" customHeight="1">
      <c r="A48" s="103">
        <v>34</v>
      </c>
      <c r="B48" s="107" t="s">
        <v>122</v>
      </c>
      <c r="C48" s="94" t="s">
        <v>16</v>
      </c>
      <c r="D48" s="60" t="s">
        <v>4</v>
      </c>
      <c r="E48" s="107">
        <v>5</v>
      </c>
      <c r="F48" s="79" t="s">
        <v>20</v>
      </c>
      <c r="G48" s="62"/>
      <c r="H48" s="62" t="s">
        <v>121</v>
      </c>
      <c r="I48" s="62" t="s">
        <v>121</v>
      </c>
      <c r="J48" s="62"/>
      <c r="K48" s="62"/>
      <c r="L48" s="62"/>
      <c r="M48" s="111"/>
      <c r="N48" s="111"/>
      <c r="O48" s="112"/>
      <c r="P48" s="63" t="str">
        <f t="shared" si="1"/>
        <v>J</v>
      </c>
      <c r="Q48" s="30"/>
      <c r="R48" s="97" t="str">
        <f t="shared" si="2"/>
        <v>女短大・高専・大学生1.宿泊棟</v>
      </c>
      <c r="S48" s="94" t="s">
        <v>94</v>
      </c>
      <c r="T48" s="94">
        <f>COUNTIFS(H15:H454,"〇",P15:P454,"AH")</f>
        <v>0</v>
      </c>
      <c r="U48" s="94">
        <f>COUNTIFS(I15:I454,"〇",P15:P454,"AH")</f>
        <v>0</v>
      </c>
      <c r="V48" s="94">
        <f>COUNTIFS(J15:J454,"〇",P15:P454,"AH")</f>
        <v>0</v>
      </c>
      <c r="W48" s="94">
        <f>COUNTIFS(K15:K454,"〇",P15:P454,"AH")</f>
        <v>0</v>
      </c>
      <c r="X48" s="98">
        <f>COUNTIFS(L15:L454,"〇",P15:P454,"AH")</f>
        <v>0</v>
      </c>
      <c r="AE48" s="113" t="str">
        <f t="shared" si="0"/>
        <v>男指導員・関係者1.宿泊棟</v>
      </c>
      <c r="AF48" s="113"/>
      <c r="AG48" s="113"/>
      <c r="AH48" s="113"/>
      <c r="AI48" s="113"/>
      <c r="AJ48" s="113"/>
      <c r="AL48" s="1" t="s">
        <v>16</v>
      </c>
      <c r="AM48" s="1" t="s">
        <v>27</v>
      </c>
      <c r="AN48" s="1" t="s">
        <v>20</v>
      </c>
    </row>
    <row r="49" spans="1:40" ht="15.75" customHeight="1">
      <c r="A49" s="103">
        <v>35</v>
      </c>
      <c r="B49" s="107" t="s">
        <v>122</v>
      </c>
      <c r="C49" s="94" t="s">
        <v>16</v>
      </c>
      <c r="D49" s="60" t="s">
        <v>4</v>
      </c>
      <c r="E49" s="107">
        <v>5</v>
      </c>
      <c r="F49" s="79" t="s">
        <v>20</v>
      </c>
      <c r="G49" s="62"/>
      <c r="H49" s="62" t="s">
        <v>121</v>
      </c>
      <c r="I49" s="62" t="s">
        <v>121</v>
      </c>
      <c r="J49" s="62"/>
      <c r="K49" s="62"/>
      <c r="L49" s="62"/>
      <c r="M49" s="111"/>
      <c r="N49" s="111"/>
      <c r="O49" s="112"/>
      <c r="P49" s="63" t="str">
        <f t="shared" si="1"/>
        <v>J</v>
      </c>
      <c r="Q49" s="30"/>
      <c r="R49" s="97" t="str">
        <f t="shared" si="2"/>
        <v>男短大・高専・大学生2.キャンプセンター</v>
      </c>
      <c r="S49" s="94" t="s">
        <v>95</v>
      </c>
      <c r="T49" s="94">
        <f>COUNTIFS(H15:H454,"〇",P15:P454,"AI")</f>
        <v>0</v>
      </c>
      <c r="U49" s="94">
        <f>COUNTIFS(I15:I454,"〇",P15:P454,"AI")</f>
        <v>0</v>
      </c>
      <c r="V49" s="94">
        <f>COUNTIFS(J15:J454,"〇",P15:P454,"AI")</f>
        <v>0</v>
      </c>
      <c r="W49" s="94">
        <f>COUNTIFS(K15:K454,"〇",P15:P454,"AI")</f>
        <v>0</v>
      </c>
      <c r="X49" s="98">
        <f>COUNTIFS(L15:L454,"〇",P15:P454,"AI")</f>
        <v>0</v>
      </c>
      <c r="AE49" s="113" t="str">
        <f t="shared" si="0"/>
        <v>男指導員・関係者1.宿泊棟</v>
      </c>
      <c r="AF49" s="113"/>
      <c r="AG49" s="113"/>
      <c r="AH49" s="113"/>
      <c r="AI49" s="113"/>
      <c r="AJ49" s="113"/>
      <c r="AL49" s="1" t="s">
        <v>18</v>
      </c>
      <c r="AM49" s="1" t="s">
        <v>27</v>
      </c>
      <c r="AN49" s="1" t="s">
        <v>14</v>
      </c>
    </row>
    <row r="50" spans="1:40" ht="15.75" customHeight="1">
      <c r="A50" s="103">
        <v>36</v>
      </c>
      <c r="B50" s="107" t="s">
        <v>122</v>
      </c>
      <c r="C50" s="94" t="s">
        <v>18</v>
      </c>
      <c r="D50" s="66" t="s">
        <v>9</v>
      </c>
      <c r="E50" s="94">
        <v>58</v>
      </c>
      <c r="F50" s="80" t="s">
        <v>71</v>
      </c>
      <c r="G50" s="62"/>
      <c r="H50" s="62"/>
      <c r="I50" s="62"/>
      <c r="J50" s="62"/>
      <c r="K50" s="62"/>
      <c r="L50" s="62"/>
      <c r="M50" s="111" t="s">
        <v>125</v>
      </c>
      <c r="N50" s="111"/>
      <c r="O50" s="112"/>
      <c r="P50" s="63" t="str">
        <f t="shared" si="1"/>
        <v/>
      </c>
      <c r="Q50" s="30"/>
      <c r="R50" s="97" t="str">
        <f t="shared" si="2"/>
        <v>女短大・高専・大学生2.キャンプセンター</v>
      </c>
      <c r="S50" s="94" t="s">
        <v>96</v>
      </c>
      <c r="T50" s="94">
        <f>COUNTIFS(H15:H454,"〇",P15:P454,"AJ")</f>
        <v>0</v>
      </c>
      <c r="U50" s="94">
        <f>COUNTIFS(I15:I454,"〇",P15:P454,"AJ")</f>
        <v>0</v>
      </c>
      <c r="V50" s="94">
        <f>COUNTIFS(J15:J454,"〇",P15:P454,"AJ")</f>
        <v>0</v>
      </c>
      <c r="W50" s="94">
        <f>COUNTIFS(K15:K454,"〇",P15:P454,"AJ")</f>
        <v>0</v>
      </c>
      <c r="X50" s="98">
        <f>COUNTIFS(L15:L454,"〇",P15:P454,"AJ")</f>
        <v>0</v>
      </c>
      <c r="AE50" s="113" t="str">
        <f t="shared" si="0"/>
        <v>女指導員・関係者1.宿泊棟</v>
      </c>
      <c r="AF50" s="113"/>
      <c r="AG50" s="113"/>
      <c r="AH50" s="113"/>
      <c r="AI50" s="113"/>
      <c r="AJ50" s="113"/>
      <c r="AL50" s="1" t="s">
        <v>16</v>
      </c>
      <c r="AM50" s="1" t="s">
        <v>27</v>
      </c>
      <c r="AN50" s="1" t="s">
        <v>14</v>
      </c>
    </row>
    <row r="51" spans="1:40" ht="15.75" customHeight="1">
      <c r="A51" s="103">
        <v>37</v>
      </c>
      <c r="B51" s="107" t="s">
        <v>122</v>
      </c>
      <c r="C51" s="94" t="s">
        <v>18</v>
      </c>
      <c r="D51" s="66" t="s">
        <v>9</v>
      </c>
      <c r="E51" s="94">
        <v>32</v>
      </c>
      <c r="F51" s="79" t="s">
        <v>20</v>
      </c>
      <c r="G51" s="62"/>
      <c r="H51" s="62" t="s">
        <v>121</v>
      </c>
      <c r="I51" s="62" t="s">
        <v>121</v>
      </c>
      <c r="J51" s="62"/>
      <c r="K51" s="62"/>
      <c r="L51" s="62"/>
      <c r="M51" s="111"/>
      <c r="N51" s="111"/>
      <c r="O51" s="112"/>
      <c r="P51" s="63" t="str">
        <f t="shared" si="1"/>
        <v>AW</v>
      </c>
      <c r="Q51" s="30"/>
      <c r="R51" s="97" t="str">
        <f t="shared" si="2"/>
        <v>男専修・専門学生1.宿泊棟</v>
      </c>
      <c r="S51" s="94" t="s">
        <v>97</v>
      </c>
      <c r="T51" s="94">
        <f>COUNTIFS(H15:H454,"〇",P15:P454,"AK")</f>
        <v>0</v>
      </c>
      <c r="U51" s="94">
        <f>COUNTIFS(I15:I454,"〇",P15:P454,"AK")</f>
        <v>0</v>
      </c>
      <c r="V51" s="94">
        <f>COUNTIFS(J15:J454,"〇",P15:P454,"AK")</f>
        <v>0</v>
      </c>
      <c r="W51" s="94">
        <f>COUNTIFS(K15:K454,"〇",P15:P454,"AK")</f>
        <v>0</v>
      </c>
      <c r="X51" s="98">
        <f>COUNTIFS(L15:L454,"〇",P15:P454,"AK")</f>
        <v>0</v>
      </c>
      <c r="AE51" s="113" t="str">
        <f t="shared" si="0"/>
        <v>女指導員・関係者1.宿泊棟</v>
      </c>
      <c r="AF51" s="113"/>
      <c r="AG51" s="113"/>
      <c r="AH51" s="113"/>
      <c r="AI51" s="113"/>
      <c r="AJ51" s="113"/>
      <c r="AL51" s="1" t="s">
        <v>18</v>
      </c>
      <c r="AM51" s="1" t="s">
        <v>24</v>
      </c>
      <c r="AN51" s="1" t="s">
        <v>20</v>
      </c>
    </row>
    <row r="52" spans="1:40" ht="15.75" customHeight="1">
      <c r="A52" s="103">
        <v>38</v>
      </c>
      <c r="B52" s="107" t="s">
        <v>122</v>
      </c>
      <c r="C52" s="94" t="s">
        <v>18</v>
      </c>
      <c r="D52" s="66" t="s">
        <v>9</v>
      </c>
      <c r="E52" s="94">
        <v>26</v>
      </c>
      <c r="F52" s="79" t="s">
        <v>20</v>
      </c>
      <c r="G52" s="62"/>
      <c r="H52" s="62" t="s">
        <v>121</v>
      </c>
      <c r="I52" s="62"/>
      <c r="J52" s="62"/>
      <c r="K52" s="62"/>
      <c r="L52" s="62"/>
      <c r="M52" s="111"/>
      <c r="N52" s="111"/>
      <c r="O52" s="112"/>
      <c r="P52" s="63" t="str">
        <f t="shared" si="1"/>
        <v>AW</v>
      </c>
      <c r="Q52" s="30"/>
      <c r="R52" s="97" t="str">
        <f t="shared" si="2"/>
        <v>女専修・専門学生1.宿泊棟</v>
      </c>
      <c r="S52" s="94" t="s">
        <v>98</v>
      </c>
      <c r="T52" s="94">
        <f>COUNTIFS(H15:H454,"〇",P15:P454,"AL")</f>
        <v>0</v>
      </c>
      <c r="U52" s="94">
        <f>COUNTIFS(I15:I454,"〇",P15:P454,"AL")</f>
        <v>0</v>
      </c>
      <c r="V52" s="94">
        <f>COUNTIFS(J15:J454,"〇",P15:P454,"AL")</f>
        <v>0</v>
      </c>
      <c r="W52" s="94">
        <f>COUNTIFS(K15:K454,"〇",P15:P454,"AL")</f>
        <v>0</v>
      </c>
      <c r="X52" s="98">
        <f>COUNTIFS(L15:L454,"〇",P15:P454,"AL")</f>
        <v>0</v>
      </c>
      <c r="AE52" s="113" t="str">
        <f t="shared" si="0"/>
        <v/>
      </c>
      <c r="AF52" s="113"/>
      <c r="AG52" s="113"/>
      <c r="AH52" s="113"/>
      <c r="AI52" s="113"/>
      <c r="AJ52" s="113"/>
      <c r="AL52" s="1" t="s">
        <v>16</v>
      </c>
      <c r="AM52" s="1" t="s">
        <v>24</v>
      </c>
      <c r="AN52" s="1" t="s">
        <v>20</v>
      </c>
    </row>
    <row r="53" spans="1:40" ht="15.75" customHeight="1">
      <c r="A53" s="103">
        <v>39</v>
      </c>
      <c r="B53" s="107" t="s">
        <v>122</v>
      </c>
      <c r="C53" s="94" t="s">
        <v>16</v>
      </c>
      <c r="D53" s="66" t="s">
        <v>9</v>
      </c>
      <c r="E53" s="94">
        <v>50</v>
      </c>
      <c r="F53" s="79" t="s">
        <v>20</v>
      </c>
      <c r="G53" s="62"/>
      <c r="H53" s="62"/>
      <c r="I53" s="62" t="s">
        <v>121</v>
      </c>
      <c r="J53" s="62"/>
      <c r="K53" s="62"/>
      <c r="L53" s="62"/>
      <c r="M53" s="111"/>
      <c r="N53" s="111"/>
      <c r="O53" s="112"/>
      <c r="P53" s="63" t="str">
        <f t="shared" si="1"/>
        <v>AX</v>
      </c>
      <c r="Q53" s="30"/>
      <c r="R53" s="97" t="str">
        <f t="shared" si="2"/>
        <v>男専修・専門学生2.キャンプセンター</v>
      </c>
      <c r="S53" s="94" t="s">
        <v>99</v>
      </c>
      <c r="T53" s="94">
        <f>COUNTIFS(H15:H454,"〇",P15:P454,"AM")</f>
        <v>0</v>
      </c>
      <c r="U53" s="94">
        <f>COUNTIFS(I15:I454,"〇",P15:P454,"AM")</f>
        <v>0</v>
      </c>
      <c r="V53" s="94">
        <f>COUNTIFS(J15:J454,"〇",P15:P454,"AM")</f>
        <v>0</v>
      </c>
      <c r="W53" s="94">
        <f>COUNTIFS(K15:K454,"〇",P15:P454,"AM")</f>
        <v>0</v>
      </c>
      <c r="X53" s="98">
        <f>COUNTIFS(L15:L454,"〇",P15:P454,"AM")</f>
        <v>0</v>
      </c>
      <c r="AE53" s="113" t="str">
        <f t="shared" si="0"/>
        <v/>
      </c>
      <c r="AF53" s="113"/>
      <c r="AG53" s="113"/>
      <c r="AH53" s="113"/>
      <c r="AI53" s="113"/>
      <c r="AJ53" s="113"/>
      <c r="AL53" s="1" t="s">
        <v>18</v>
      </c>
      <c r="AM53" s="1" t="s">
        <v>24</v>
      </c>
      <c r="AN53" s="1" t="s">
        <v>14</v>
      </c>
    </row>
    <row r="54" spans="1:40" ht="15.75" customHeight="1" thickBot="1">
      <c r="A54" s="104">
        <v>40</v>
      </c>
      <c r="B54" s="107" t="s">
        <v>122</v>
      </c>
      <c r="C54" s="94" t="s">
        <v>16</v>
      </c>
      <c r="D54" s="66" t="s">
        <v>9</v>
      </c>
      <c r="E54" s="94">
        <v>34</v>
      </c>
      <c r="F54" s="79" t="s">
        <v>20</v>
      </c>
      <c r="G54" s="62"/>
      <c r="H54" s="62" t="s">
        <v>121</v>
      </c>
      <c r="I54" s="62" t="s">
        <v>121</v>
      </c>
      <c r="J54" s="62"/>
      <c r="K54" s="62"/>
      <c r="L54" s="62"/>
      <c r="M54" s="109"/>
      <c r="N54" s="109"/>
      <c r="O54" s="110"/>
      <c r="P54" s="72" t="str">
        <f t="shared" si="1"/>
        <v>AX</v>
      </c>
      <c r="Q54" s="30"/>
      <c r="R54" s="97" t="str">
        <f t="shared" si="2"/>
        <v>女専修・専門学生2.キャンプセンター</v>
      </c>
      <c r="S54" s="94" t="s">
        <v>100</v>
      </c>
      <c r="T54" s="94">
        <f>COUNTIFS(H15:H454,"〇",P15:P454,"AN")</f>
        <v>0</v>
      </c>
      <c r="U54" s="94">
        <f>COUNTIFS(I15:I454,"〇",P15:P454,"AN")</f>
        <v>0</v>
      </c>
      <c r="V54" s="94">
        <f>COUNTIFS(J15:J454,"〇",P15:P454,"AN")</f>
        <v>0</v>
      </c>
      <c r="W54" s="94">
        <f>COUNTIFS(K15:K454,"〇",P15:P454,"AN")</f>
        <v>0</v>
      </c>
      <c r="X54" s="98">
        <f>COUNTIFS(L15:L454,"〇",P15:P454,"AN")</f>
        <v>0</v>
      </c>
      <c r="AE54" s="113" t="str">
        <f t="shared" si="0"/>
        <v/>
      </c>
      <c r="AF54" s="113"/>
      <c r="AG54" s="113"/>
      <c r="AH54" s="113"/>
      <c r="AI54" s="113"/>
      <c r="AJ54" s="113"/>
      <c r="AL54" s="1" t="s">
        <v>16</v>
      </c>
      <c r="AM54" s="1" t="s">
        <v>24</v>
      </c>
      <c r="AN54" s="1" t="s">
        <v>14</v>
      </c>
    </row>
    <row r="55" spans="1:40" ht="15.75" customHeight="1">
      <c r="A55" s="105">
        <v>41</v>
      </c>
      <c r="B55" s="94"/>
      <c r="C55" s="94"/>
      <c r="D55" s="66"/>
      <c r="E55" s="94"/>
      <c r="F55" s="80"/>
      <c r="G55" s="62"/>
      <c r="H55" s="62"/>
      <c r="I55" s="62"/>
      <c r="J55" s="62"/>
      <c r="K55" s="62"/>
      <c r="L55" s="62"/>
      <c r="M55" s="114"/>
      <c r="N55" s="114"/>
      <c r="O55" s="115"/>
      <c r="P55" s="78" t="str">
        <f t="shared" si="1"/>
        <v/>
      </c>
      <c r="Q55" s="30"/>
      <c r="R55" s="97" t="str">
        <f t="shared" si="2"/>
        <v>男社会人２９歳以下1.宿泊棟</v>
      </c>
      <c r="S55" s="94" t="s">
        <v>101</v>
      </c>
      <c r="T55" s="94">
        <f>COUNTIFS(H15:H454,"〇",P15:P454,"AO")</f>
        <v>0</v>
      </c>
      <c r="U55" s="94">
        <f>COUNTIFS(I15:I454,"〇",P15:P454,"AO")</f>
        <v>0</v>
      </c>
      <c r="V55" s="94">
        <f>COUNTIFS(J15:J454,"〇",P15:P454,"AO")</f>
        <v>0</v>
      </c>
      <c r="W55" s="94">
        <f>COUNTIFS(K15:K454,"〇",P15:P454,"AO")</f>
        <v>0</v>
      </c>
      <c r="X55" s="98">
        <f>COUNTIFS(L15:L454,"〇",P15:P454,"AO")</f>
        <v>0</v>
      </c>
      <c r="AE55" s="113" t="str">
        <f t="shared" si="0"/>
        <v/>
      </c>
      <c r="AF55" s="113"/>
      <c r="AG55" s="113"/>
      <c r="AH55" s="113"/>
      <c r="AI55" s="113"/>
      <c r="AJ55" s="113"/>
      <c r="AL55" s="1" t="s">
        <v>18</v>
      </c>
      <c r="AM55" s="1" t="s">
        <v>23</v>
      </c>
      <c r="AN55" s="1" t="s">
        <v>20</v>
      </c>
    </row>
    <row r="56" spans="1:40" ht="15.75" customHeight="1">
      <c r="A56" s="103">
        <v>42</v>
      </c>
      <c r="B56" s="94"/>
      <c r="C56" s="94"/>
      <c r="D56" s="66"/>
      <c r="E56" s="94"/>
      <c r="F56" s="80"/>
      <c r="G56" s="62"/>
      <c r="H56" s="62"/>
      <c r="I56" s="62"/>
      <c r="J56" s="62"/>
      <c r="K56" s="62"/>
      <c r="L56" s="62"/>
      <c r="M56" s="111"/>
      <c r="N56" s="111"/>
      <c r="O56" s="112"/>
      <c r="P56" s="63" t="str">
        <f t="shared" si="1"/>
        <v/>
      </c>
      <c r="Q56" s="30"/>
      <c r="R56" s="97" t="str">
        <f t="shared" si="2"/>
        <v>女社会人２９歳以下1.宿泊棟</v>
      </c>
      <c r="S56" s="94" t="s">
        <v>102</v>
      </c>
      <c r="T56" s="94">
        <f>COUNTIFS(H15:H454,"〇",P15:P454,"AP")</f>
        <v>0</v>
      </c>
      <c r="U56" s="94">
        <f>COUNTIFS(I15:I454,"〇",P15:P454,"AP")</f>
        <v>0</v>
      </c>
      <c r="V56" s="94">
        <f>COUNTIFS(J15:J454,"〇",P15:P454,"AP")</f>
        <v>0</v>
      </c>
      <c r="W56" s="94">
        <f>COUNTIFS(K15:K454,"〇",P15:P454,"AP")</f>
        <v>0</v>
      </c>
      <c r="X56" s="98">
        <f>COUNTIFS(L15:L454,"〇",P15:P454,"AP")</f>
        <v>0</v>
      </c>
      <c r="AE56" s="113" t="str">
        <f t="shared" si="0"/>
        <v/>
      </c>
      <c r="AF56" s="113"/>
      <c r="AG56" s="113"/>
      <c r="AH56" s="113"/>
      <c r="AI56" s="113"/>
      <c r="AJ56" s="113"/>
      <c r="AL56" s="1" t="s">
        <v>16</v>
      </c>
      <c r="AM56" s="1" t="s">
        <v>23</v>
      </c>
      <c r="AN56" s="1" t="s">
        <v>20</v>
      </c>
    </row>
    <row r="57" spans="1:40" ht="15.75" customHeight="1">
      <c r="A57" s="103">
        <v>43</v>
      </c>
      <c r="B57" s="94"/>
      <c r="C57" s="94"/>
      <c r="D57" s="66"/>
      <c r="E57" s="94"/>
      <c r="F57" s="80"/>
      <c r="G57" s="62"/>
      <c r="H57" s="62"/>
      <c r="I57" s="62"/>
      <c r="J57" s="62"/>
      <c r="K57" s="62"/>
      <c r="L57" s="62"/>
      <c r="M57" s="111"/>
      <c r="N57" s="111"/>
      <c r="O57" s="112"/>
      <c r="P57" s="63" t="str">
        <f t="shared" si="1"/>
        <v/>
      </c>
      <c r="Q57" s="30"/>
      <c r="R57" s="97" t="str">
        <f t="shared" si="2"/>
        <v>男社会人２９歳以下2.キャンプセンター</v>
      </c>
      <c r="S57" s="94" t="s">
        <v>103</v>
      </c>
      <c r="T57" s="94">
        <f>COUNTIFS(H15:H454,"〇",P15:P454,"AQ")</f>
        <v>0</v>
      </c>
      <c r="U57" s="94">
        <f>COUNTIFS(I15:I454,"〇",P15:P454,"AQ")</f>
        <v>0</v>
      </c>
      <c r="V57" s="94">
        <f>COUNTIFS(J15:J454,"〇",P15:P454,"AQ")</f>
        <v>0</v>
      </c>
      <c r="W57" s="94">
        <f>COUNTIFS(K15:K454,"〇",P15:P454,"AQ")</f>
        <v>0</v>
      </c>
      <c r="X57" s="98">
        <f>COUNTIFS(L15:L454,"〇",P15:P454,"AQ")</f>
        <v>0</v>
      </c>
      <c r="AE57" s="113" t="str">
        <f t="shared" si="0"/>
        <v/>
      </c>
      <c r="AF57" s="113"/>
      <c r="AG57" s="113"/>
      <c r="AH57" s="113"/>
      <c r="AI57" s="113"/>
      <c r="AJ57" s="113"/>
      <c r="AL57" s="1" t="s">
        <v>18</v>
      </c>
      <c r="AM57" s="1" t="s">
        <v>23</v>
      </c>
      <c r="AN57" s="1" t="s">
        <v>14</v>
      </c>
    </row>
    <row r="58" spans="1:40" ht="15.75" customHeight="1">
      <c r="A58" s="103">
        <v>44</v>
      </c>
      <c r="B58" s="94"/>
      <c r="C58" s="94"/>
      <c r="D58" s="66"/>
      <c r="E58" s="94"/>
      <c r="F58" s="80"/>
      <c r="G58" s="62"/>
      <c r="H58" s="62"/>
      <c r="I58" s="62"/>
      <c r="J58" s="62"/>
      <c r="K58" s="62"/>
      <c r="L58" s="62"/>
      <c r="M58" s="111"/>
      <c r="N58" s="111"/>
      <c r="O58" s="112"/>
      <c r="P58" s="63" t="str">
        <f t="shared" si="1"/>
        <v/>
      </c>
      <c r="Q58" s="30"/>
      <c r="R58" s="97" t="str">
        <f t="shared" si="2"/>
        <v>女社会人２９歳以下2.キャンプセンター</v>
      </c>
      <c r="S58" s="94" t="s">
        <v>104</v>
      </c>
      <c r="T58" s="94">
        <f>COUNTIFS(H15:H454,"〇",P15:P454,"AR")</f>
        <v>0</v>
      </c>
      <c r="U58" s="94">
        <f>COUNTIFS(I15:I454,"〇",P15:P454,"AR")</f>
        <v>0</v>
      </c>
      <c r="V58" s="94">
        <f>COUNTIFS(J15:J454,"〇",P15:P454,"AR")</f>
        <v>0</v>
      </c>
      <c r="W58" s="94">
        <f>COUNTIFS(K15:K454,"〇",P15:P454,"AR")</f>
        <v>0</v>
      </c>
      <c r="X58" s="98">
        <f>COUNTIFS(L15:L454,"〇",P15:P454,"AR")</f>
        <v>0</v>
      </c>
      <c r="AE58" s="113" t="str">
        <f t="shared" si="0"/>
        <v/>
      </c>
      <c r="AF58" s="113"/>
      <c r="AG58" s="113"/>
      <c r="AH58" s="113"/>
      <c r="AI58" s="113"/>
      <c r="AJ58" s="113"/>
      <c r="AL58" s="1" t="s">
        <v>16</v>
      </c>
      <c r="AM58" s="1" t="s">
        <v>23</v>
      </c>
      <c r="AN58" s="1" t="s">
        <v>14</v>
      </c>
    </row>
    <row r="59" spans="1:40" ht="15.75" customHeight="1">
      <c r="A59" s="103">
        <v>45</v>
      </c>
      <c r="B59" s="94"/>
      <c r="C59" s="94"/>
      <c r="D59" s="66"/>
      <c r="E59" s="94"/>
      <c r="F59" s="80"/>
      <c r="G59" s="62"/>
      <c r="H59" s="62"/>
      <c r="I59" s="62"/>
      <c r="J59" s="62"/>
      <c r="K59" s="62"/>
      <c r="L59" s="62"/>
      <c r="M59" s="111"/>
      <c r="N59" s="111"/>
      <c r="O59" s="112"/>
      <c r="P59" s="63" t="str">
        <f t="shared" si="1"/>
        <v/>
      </c>
      <c r="Q59" s="30"/>
      <c r="R59" s="97" t="str">
        <f t="shared" si="2"/>
        <v>男社会人３０歳以上1.宿泊棟</v>
      </c>
      <c r="S59" s="94" t="s">
        <v>105</v>
      </c>
      <c r="T59" s="94">
        <f>COUNTIFS(H15:H454,"〇",P15:P454,"AS")</f>
        <v>0</v>
      </c>
      <c r="U59" s="94">
        <f>COUNTIFS(I15:I454,"〇",P15:P454,"AS")</f>
        <v>0</v>
      </c>
      <c r="V59" s="94">
        <f>COUNTIFS(J15:J454,"〇",P15:P454,"AS")</f>
        <v>0</v>
      </c>
      <c r="W59" s="94">
        <f>COUNTIFS(K15:K454,"〇",P15:P454,"AS")</f>
        <v>0</v>
      </c>
      <c r="X59" s="98">
        <f>COUNTIFS(L15:L454,"〇",P15:P454,"AS")</f>
        <v>0</v>
      </c>
      <c r="AE59" s="113" t="str">
        <f t="shared" si="0"/>
        <v/>
      </c>
      <c r="AF59" s="113"/>
      <c r="AG59" s="113"/>
      <c r="AH59" s="113"/>
      <c r="AI59" s="113"/>
      <c r="AJ59" s="113"/>
      <c r="AL59" s="1" t="s">
        <v>18</v>
      </c>
      <c r="AM59" s="1" t="s">
        <v>22</v>
      </c>
      <c r="AN59" s="1" t="s">
        <v>20</v>
      </c>
    </row>
    <row r="60" spans="1:40" ht="15.75" customHeight="1">
      <c r="A60" s="103">
        <v>46</v>
      </c>
      <c r="B60" s="94"/>
      <c r="C60" s="94"/>
      <c r="D60" s="66"/>
      <c r="E60" s="94"/>
      <c r="F60" s="80"/>
      <c r="G60" s="62"/>
      <c r="H60" s="62"/>
      <c r="I60" s="62"/>
      <c r="J60" s="62"/>
      <c r="K60" s="62"/>
      <c r="L60" s="62"/>
      <c r="M60" s="111"/>
      <c r="N60" s="111"/>
      <c r="O60" s="112"/>
      <c r="P60" s="63" t="str">
        <f t="shared" si="1"/>
        <v/>
      </c>
      <c r="Q60" s="30"/>
      <c r="R60" s="97" t="str">
        <f t="shared" si="2"/>
        <v>女社会人３０歳以上1.宿泊棟</v>
      </c>
      <c r="S60" s="94" t="s">
        <v>106</v>
      </c>
      <c r="T60" s="94">
        <f>COUNTIFS(H15:H454,"〇",P15:P454,"AT")</f>
        <v>0</v>
      </c>
      <c r="U60" s="94">
        <f>COUNTIFS(I15:I454,"〇",P15:P454,"AT")</f>
        <v>0</v>
      </c>
      <c r="V60" s="94">
        <f>COUNTIFS(J15:J454,"〇",P15:P454,"AT")</f>
        <v>0</v>
      </c>
      <c r="W60" s="94">
        <f>COUNTIFS(K15:K454,"〇",P15:P454,"AT")</f>
        <v>0</v>
      </c>
      <c r="X60" s="98">
        <f>COUNTIFS(L15:L454,"〇",P15:P454,"AT")</f>
        <v>0</v>
      </c>
      <c r="AE60" s="113" t="str">
        <f t="shared" si="0"/>
        <v/>
      </c>
      <c r="AF60" s="113"/>
      <c r="AG60" s="113"/>
      <c r="AH60" s="113"/>
      <c r="AI60" s="113"/>
      <c r="AJ60" s="113"/>
      <c r="AL60" s="1" t="s">
        <v>16</v>
      </c>
      <c r="AM60" s="1" t="s">
        <v>22</v>
      </c>
      <c r="AN60" s="1" t="s">
        <v>20</v>
      </c>
    </row>
    <row r="61" spans="1:40" ht="15.75" customHeight="1">
      <c r="A61" s="103">
        <v>47</v>
      </c>
      <c r="B61" s="94"/>
      <c r="C61" s="94"/>
      <c r="D61" s="66"/>
      <c r="E61" s="94"/>
      <c r="F61" s="80"/>
      <c r="G61" s="62"/>
      <c r="H61" s="62"/>
      <c r="I61" s="62"/>
      <c r="J61" s="62"/>
      <c r="K61" s="62"/>
      <c r="L61" s="62"/>
      <c r="M61" s="111"/>
      <c r="N61" s="111"/>
      <c r="O61" s="112"/>
      <c r="P61" s="63" t="str">
        <f t="shared" si="1"/>
        <v/>
      </c>
      <c r="Q61" s="30"/>
      <c r="R61" s="97" t="str">
        <f t="shared" si="2"/>
        <v>男社会人３０歳以上2.キャンプセンター</v>
      </c>
      <c r="S61" s="94" t="s">
        <v>107</v>
      </c>
      <c r="T61" s="94">
        <f>COUNTIFS(H15:H454,"〇",P15:P454,"AU")</f>
        <v>0</v>
      </c>
      <c r="U61" s="94">
        <f>COUNTIFS(I15:I454,"〇",P15:P454,"AU")</f>
        <v>0</v>
      </c>
      <c r="V61" s="94">
        <f>COUNTIFS(J15:J454,"〇",P15:P454,"AU")</f>
        <v>0</v>
      </c>
      <c r="W61" s="94">
        <f>COUNTIFS(K15:K454,"〇",P15:P454,"AU")</f>
        <v>0</v>
      </c>
      <c r="X61" s="98">
        <f>COUNTIFS(L15:L454,"〇",P15:P454,"AU")</f>
        <v>0</v>
      </c>
      <c r="AE61" s="113" t="str">
        <f t="shared" si="0"/>
        <v/>
      </c>
      <c r="AF61" s="113"/>
      <c r="AG61" s="113"/>
      <c r="AH61" s="113"/>
      <c r="AI61" s="113"/>
      <c r="AJ61" s="113"/>
      <c r="AL61" s="1" t="s">
        <v>18</v>
      </c>
      <c r="AM61" s="1" t="s">
        <v>22</v>
      </c>
      <c r="AN61" s="1" t="s">
        <v>14</v>
      </c>
    </row>
    <row r="62" spans="1:40" ht="15.75" customHeight="1">
      <c r="A62" s="103">
        <v>48</v>
      </c>
      <c r="B62" s="94"/>
      <c r="C62" s="94"/>
      <c r="D62" s="66"/>
      <c r="E62" s="94"/>
      <c r="F62" s="80"/>
      <c r="G62" s="62"/>
      <c r="H62" s="62"/>
      <c r="I62" s="62"/>
      <c r="J62" s="62"/>
      <c r="K62" s="62"/>
      <c r="L62" s="62"/>
      <c r="M62" s="111"/>
      <c r="N62" s="111"/>
      <c r="O62" s="112"/>
      <c r="P62" s="63" t="str">
        <f t="shared" si="1"/>
        <v/>
      </c>
      <c r="Q62" s="30"/>
      <c r="R62" s="97" t="str">
        <f t="shared" si="2"/>
        <v>女社会人３０歳以上2.キャンプセンター</v>
      </c>
      <c r="S62" s="94" t="s">
        <v>108</v>
      </c>
      <c r="T62" s="94">
        <f>COUNTIFS(H15:H454,"〇",P15:P454,"AV")</f>
        <v>0</v>
      </c>
      <c r="U62" s="94">
        <f>COUNTIFS(I15:I454,"〇",P15:P454,"AV")</f>
        <v>0</v>
      </c>
      <c r="V62" s="94">
        <f>COUNTIFS(J15:J454,"〇",P15:P454,"AV")</f>
        <v>0</v>
      </c>
      <c r="W62" s="94">
        <f>COUNTIFS(K15:K454,"〇",P15:P454,"AV")</f>
        <v>0</v>
      </c>
      <c r="X62" s="98">
        <f>COUNTIFS(L15:L454,"〇",P15:P454,"AV")</f>
        <v>0</v>
      </c>
      <c r="AE62" s="113" t="str">
        <f t="shared" si="0"/>
        <v/>
      </c>
      <c r="AF62" s="113"/>
      <c r="AG62" s="113"/>
      <c r="AH62" s="113"/>
      <c r="AI62" s="113"/>
      <c r="AJ62" s="113"/>
      <c r="AL62" s="1" t="s">
        <v>16</v>
      </c>
      <c r="AM62" s="1" t="s">
        <v>22</v>
      </c>
      <c r="AN62" s="1" t="s">
        <v>14</v>
      </c>
    </row>
    <row r="63" spans="1:40" ht="15.75" customHeight="1">
      <c r="A63" s="103">
        <v>49</v>
      </c>
      <c r="B63" s="94"/>
      <c r="C63" s="94"/>
      <c r="D63" s="66"/>
      <c r="E63" s="94"/>
      <c r="F63" s="80"/>
      <c r="G63" s="62"/>
      <c r="H63" s="62"/>
      <c r="I63" s="62"/>
      <c r="J63" s="62"/>
      <c r="K63" s="62"/>
      <c r="L63" s="62"/>
      <c r="M63" s="111"/>
      <c r="N63" s="111"/>
      <c r="O63" s="112"/>
      <c r="P63" s="63" t="str">
        <f t="shared" si="1"/>
        <v/>
      </c>
      <c r="Q63" s="30"/>
      <c r="R63" s="97" t="str">
        <f t="shared" si="2"/>
        <v>男指導員・関係者1.宿泊棟</v>
      </c>
      <c r="S63" s="94" t="s">
        <v>109</v>
      </c>
      <c r="T63" s="94">
        <f>COUNTIFS(H15:H454,"〇",P15:P454,"AW")</f>
        <v>2</v>
      </c>
      <c r="U63" s="94">
        <f>COUNTIFS(I15:I454,"〇",P15:P454,"AW")</f>
        <v>1</v>
      </c>
      <c r="V63" s="94">
        <f>COUNTIFS(J15:J454,"〇",P15:P454,"AW")</f>
        <v>0</v>
      </c>
      <c r="W63" s="94">
        <f>COUNTIFS(K15:K454,"〇",P15:P454,"AW")</f>
        <v>0</v>
      </c>
      <c r="X63" s="98">
        <f>COUNTIFS(L15:L454,"〇",P15:P454,"AW")</f>
        <v>0</v>
      </c>
      <c r="AE63" s="113" t="str">
        <f t="shared" si="0"/>
        <v/>
      </c>
      <c r="AF63" s="113"/>
      <c r="AG63" s="113"/>
      <c r="AH63" s="113"/>
      <c r="AI63" s="113"/>
      <c r="AJ63" s="113"/>
      <c r="AL63" s="1" t="s">
        <v>18</v>
      </c>
      <c r="AM63" s="1" t="s">
        <v>15</v>
      </c>
      <c r="AN63" s="1" t="s">
        <v>20</v>
      </c>
    </row>
    <row r="64" spans="1:40" ht="15.75" customHeight="1">
      <c r="A64" s="103">
        <v>50</v>
      </c>
      <c r="B64" s="94"/>
      <c r="C64" s="94"/>
      <c r="D64" s="66"/>
      <c r="E64" s="94"/>
      <c r="F64" s="80"/>
      <c r="G64" s="62"/>
      <c r="H64" s="62"/>
      <c r="I64" s="62"/>
      <c r="J64" s="62"/>
      <c r="K64" s="62"/>
      <c r="L64" s="62"/>
      <c r="M64" s="111"/>
      <c r="N64" s="111"/>
      <c r="O64" s="112"/>
      <c r="P64" s="63" t="str">
        <f t="shared" si="1"/>
        <v/>
      </c>
      <c r="Q64" s="30"/>
      <c r="R64" s="97" t="str">
        <f t="shared" si="2"/>
        <v>女指導員・関係者1.宿泊棟</v>
      </c>
      <c r="S64" s="94" t="s">
        <v>110</v>
      </c>
      <c r="T64" s="94">
        <f>COUNTIFS(H15:H454,"〇",P15:P454,"AX")</f>
        <v>1</v>
      </c>
      <c r="U64" s="94">
        <f>COUNTIFS(I15:I454,"〇",P15:P454,"AX")</f>
        <v>2</v>
      </c>
      <c r="V64" s="94">
        <f>COUNTIFS(J15:J454,"〇",P15:P454,"AX")</f>
        <v>0</v>
      </c>
      <c r="W64" s="94">
        <f>COUNTIFS(K15:K454,"〇",P15:P454,"AX")</f>
        <v>0</v>
      </c>
      <c r="X64" s="98">
        <f>COUNTIFS(L15:L454,"〇",P15:P454,"AX")</f>
        <v>0</v>
      </c>
      <c r="AE64" s="113" t="str">
        <f t="shared" si="0"/>
        <v/>
      </c>
      <c r="AF64" s="113"/>
      <c r="AG64" s="113"/>
      <c r="AH64" s="113"/>
      <c r="AI64" s="113"/>
      <c r="AJ64" s="113"/>
      <c r="AL64" s="1" t="s">
        <v>16</v>
      </c>
      <c r="AM64" s="1" t="s">
        <v>15</v>
      </c>
      <c r="AN64" s="1" t="s">
        <v>20</v>
      </c>
    </row>
    <row r="65" spans="1:40" ht="15.75" customHeight="1">
      <c r="A65" s="103">
        <v>51</v>
      </c>
      <c r="B65" s="94"/>
      <c r="C65" s="94"/>
      <c r="D65" s="66"/>
      <c r="E65" s="94"/>
      <c r="F65" s="80"/>
      <c r="G65" s="62"/>
      <c r="H65" s="62"/>
      <c r="I65" s="62"/>
      <c r="J65" s="62"/>
      <c r="K65" s="62"/>
      <c r="L65" s="62"/>
      <c r="M65" s="111"/>
      <c r="N65" s="111"/>
      <c r="O65" s="112"/>
      <c r="P65" s="63" t="str">
        <f t="shared" si="1"/>
        <v/>
      </c>
      <c r="Q65" s="30"/>
      <c r="R65" s="97" t="str">
        <f t="shared" si="2"/>
        <v>男指導員・関係者2.キャンプセンター</v>
      </c>
      <c r="S65" s="94" t="s">
        <v>111</v>
      </c>
      <c r="T65" s="94">
        <f>COUNTIFS(H15:H454,"〇",P15:P454,"AY")</f>
        <v>0</v>
      </c>
      <c r="U65" s="94">
        <f>COUNTIFS(I15:I454,"〇",P15:P454,"AY")</f>
        <v>0</v>
      </c>
      <c r="V65" s="94">
        <f>COUNTIFS(J15:J454,"〇",P15:P454,"AY")</f>
        <v>0</v>
      </c>
      <c r="W65" s="94">
        <f>COUNTIFS(K15:K454,"〇",P15:P454,"AY")</f>
        <v>0</v>
      </c>
      <c r="X65" s="98">
        <f>COUNTIFS(L15:L454,"〇",P15:P454,"AY")</f>
        <v>0</v>
      </c>
      <c r="AE65" s="113" t="str">
        <f t="shared" si="0"/>
        <v/>
      </c>
      <c r="AF65" s="113"/>
      <c r="AG65" s="113"/>
      <c r="AH65" s="113"/>
      <c r="AI65" s="113"/>
      <c r="AJ65" s="113"/>
      <c r="AL65" s="1" t="s">
        <v>18</v>
      </c>
      <c r="AM65" s="1" t="s">
        <v>15</v>
      </c>
      <c r="AN65" s="1" t="s">
        <v>14</v>
      </c>
    </row>
    <row r="66" spans="1:40" ht="15.75" customHeight="1" thickBot="1">
      <c r="A66" s="103">
        <v>52</v>
      </c>
      <c r="B66" s="94"/>
      <c r="C66" s="94"/>
      <c r="D66" s="66"/>
      <c r="E66" s="94"/>
      <c r="F66" s="80"/>
      <c r="G66" s="62"/>
      <c r="H66" s="62"/>
      <c r="I66" s="62"/>
      <c r="J66" s="62"/>
      <c r="K66" s="62"/>
      <c r="L66" s="62"/>
      <c r="M66" s="111"/>
      <c r="N66" s="111"/>
      <c r="O66" s="112"/>
      <c r="P66" s="63" t="str">
        <f t="shared" si="1"/>
        <v/>
      </c>
      <c r="Q66" s="30"/>
      <c r="R66" s="99" t="str">
        <f t="shared" si="2"/>
        <v>女指導員・関係者2.キャンプセンター</v>
      </c>
      <c r="S66" s="100" t="s">
        <v>112</v>
      </c>
      <c r="T66" s="100">
        <f>COUNTIFS(H15:H454,"〇",P15:P454,"AZ")</f>
        <v>0</v>
      </c>
      <c r="U66" s="100">
        <f>COUNTIFS(I15:I454,"〇",P15:P454,"AZ")</f>
        <v>0</v>
      </c>
      <c r="V66" s="100">
        <f>COUNTIFS(J15:J454,"〇",P15:P454,"AZ")</f>
        <v>0</v>
      </c>
      <c r="W66" s="100">
        <f>COUNTIFS(K15:K454,"〇",P15:P454,"AZ")</f>
        <v>0</v>
      </c>
      <c r="X66" s="101">
        <f>COUNTIFS(L15:L454,"〇",P15:P454,"AZ")</f>
        <v>0</v>
      </c>
      <c r="AE66" s="113" t="str">
        <f t="shared" si="0"/>
        <v/>
      </c>
      <c r="AF66" s="113"/>
      <c r="AG66" s="113"/>
      <c r="AH66" s="113"/>
      <c r="AI66" s="113"/>
      <c r="AJ66" s="113"/>
      <c r="AL66" s="1" t="s">
        <v>16</v>
      </c>
      <c r="AM66" s="1" t="s">
        <v>15</v>
      </c>
      <c r="AN66" s="1" t="s">
        <v>14</v>
      </c>
    </row>
    <row r="67" spans="1:40" ht="15.75" customHeight="1">
      <c r="A67" s="103">
        <v>53</v>
      </c>
      <c r="B67" s="94"/>
      <c r="C67" s="94"/>
      <c r="D67" s="66"/>
      <c r="E67" s="94"/>
      <c r="F67" s="80"/>
      <c r="G67" s="62"/>
      <c r="H67" s="62"/>
      <c r="I67" s="62"/>
      <c r="J67" s="62"/>
      <c r="K67" s="62"/>
      <c r="L67" s="62"/>
      <c r="M67" s="111"/>
      <c r="N67" s="111"/>
      <c r="O67" s="112"/>
      <c r="P67" s="63" t="str">
        <f t="shared" si="1"/>
        <v/>
      </c>
      <c r="Q67" s="30"/>
      <c r="R67" s="88"/>
      <c r="AE67" s="113" t="str">
        <f t="shared" si="0"/>
        <v/>
      </c>
      <c r="AF67" s="113"/>
      <c r="AG67" s="113"/>
      <c r="AH67" s="113"/>
      <c r="AI67" s="113"/>
      <c r="AJ67" s="113"/>
    </row>
    <row r="68" spans="1:40" ht="15.75" customHeight="1">
      <c r="A68" s="103">
        <v>54</v>
      </c>
      <c r="B68" s="94"/>
      <c r="C68" s="94"/>
      <c r="D68" s="66"/>
      <c r="E68" s="94"/>
      <c r="F68" s="80"/>
      <c r="G68" s="62"/>
      <c r="H68" s="62"/>
      <c r="I68" s="62"/>
      <c r="J68" s="62"/>
      <c r="K68" s="62"/>
      <c r="L68" s="62"/>
      <c r="M68" s="111"/>
      <c r="N68" s="111"/>
      <c r="O68" s="112"/>
      <c r="P68" s="63" t="str">
        <f t="shared" si="1"/>
        <v/>
      </c>
      <c r="Q68" s="30"/>
      <c r="R68" s="88"/>
      <c r="AE68" s="113" t="str">
        <f t="shared" si="0"/>
        <v/>
      </c>
      <c r="AF68" s="113"/>
      <c r="AG68" s="113"/>
      <c r="AH68" s="113"/>
      <c r="AI68" s="113"/>
      <c r="AJ68" s="113"/>
    </row>
    <row r="69" spans="1:40" ht="15.75" customHeight="1">
      <c r="A69" s="103">
        <v>55</v>
      </c>
      <c r="B69" s="94"/>
      <c r="C69" s="94"/>
      <c r="D69" s="66"/>
      <c r="E69" s="94"/>
      <c r="F69" s="80"/>
      <c r="G69" s="62"/>
      <c r="H69" s="62"/>
      <c r="I69" s="62"/>
      <c r="J69" s="62"/>
      <c r="K69" s="62"/>
      <c r="L69" s="62"/>
      <c r="M69" s="111"/>
      <c r="N69" s="111"/>
      <c r="O69" s="112"/>
      <c r="P69" s="63" t="str">
        <f t="shared" si="1"/>
        <v/>
      </c>
      <c r="Q69" s="30"/>
      <c r="R69" s="88"/>
      <c r="AE69" s="113" t="str">
        <f t="shared" si="0"/>
        <v/>
      </c>
      <c r="AF69" s="113"/>
      <c r="AG69" s="113"/>
      <c r="AH69" s="113"/>
      <c r="AI69" s="113"/>
      <c r="AJ69" s="113"/>
    </row>
    <row r="70" spans="1:40" ht="15.75" customHeight="1">
      <c r="A70" s="103">
        <v>56</v>
      </c>
      <c r="B70" s="94"/>
      <c r="C70" s="94"/>
      <c r="D70" s="66"/>
      <c r="E70" s="94"/>
      <c r="F70" s="80"/>
      <c r="G70" s="62"/>
      <c r="H70" s="62"/>
      <c r="I70" s="62"/>
      <c r="J70" s="62"/>
      <c r="K70" s="62"/>
      <c r="L70" s="62"/>
      <c r="M70" s="111"/>
      <c r="N70" s="111"/>
      <c r="O70" s="112"/>
      <c r="P70" s="63" t="str">
        <f t="shared" si="1"/>
        <v/>
      </c>
      <c r="Q70" s="30"/>
      <c r="R70" s="88"/>
      <c r="AE70" s="113" t="str">
        <f t="shared" si="0"/>
        <v/>
      </c>
      <c r="AF70" s="113"/>
      <c r="AG70" s="113"/>
      <c r="AH70" s="113"/>
      <c r="AI70" s="113"/>
      <c r="AJ70" s="113"/>
    </row>
    <row r="71" spans="1:40" ht="15.75" customHeight="1">
      <c r="A71" s="103">
        <v>57</v>
      </c>
      <c r="B71" s="94"/>
      <c r="C71" s="94"/>
      <c r="D71" s="66"/>
      <c r="E71" s="94"/>
      <c r="F71" s="80"/>
      <c r="G71" s="62"/>
      <c r="H71" s="62"/>
      <c r="I71" s="62"/>
      <c r="J71" s="62"/>
      <c r="K71" s="62"/>
      <c r="L71" s="62"/>
      <c r="M71" s="111"/>
      <c r="N71" s="111"/>
      <c r="O71" s="112"/>
      <c r="P71" s="63" t="str">
        <f t="shared" si="1"/>
        <v/>
      </c>
      <c r="Q71" s="30"/>
      <c r="R71" s="88"/>
      <c r="AE71" s="113" t="str">
        <f t="shared" si="0"/>
        <v/>
      </c>
      <c r="AF71" s="113"/>
      <c r="AG71" s="113"/>
      <c r="AH71" s="113"/>
      <c r="AI71" s="113"/>
      <c r="AJ71" s="113"/>
    </row>
    <row r="72" spans="1:40" ht="15.75" customHeight="1">
      <c r="A72" s="103">
        <v>58</v>
      </c>
      <c r="B72" s="94"/>
      <c r="C72" s="94"/>
      <c r="D72" s="66"/>
      <c r="E72" s="94"/>
      <c r="F72" s="80"/>
      <c r="G72" s="62"/>
      <c r="H72" s="62"/>
      <c r="I72" s="62"/>
      <c r="J72" s="62"/>
      <c r="K72" s="62"/>
      <c r="L72" s="62"/>
      <c r="M72" s="111"/>
      <c r="N72" s="111"/>
      <c r="O72" s="112"/>
      <c r="P72" s="63" t="str">
        <f t="shared" si="1"/>
        <v/>
      </c>
      <c r="Q72" s="30"/>
      <c r="R72" s="88"/>
      <c r="AE72" s="113" t="str">
        <f t="shared" si="0"/>
        <v/>
      </c>
      <c r="AF72" s="113"/>
      <c r="AG72" s="113"/>
      <c r="AH72" s="113"/>
      <c r="AI72" s="113"/>
      <c r="AJ72" s="113"/>
    </row>
    <row r="73" spans="1:40" ht="15.75" customHeight="1">
      <c r="A73" s="103">
        <v>59</v>
      </c>
      <c r="B73" s="94"/>
      <c r="C73" s="94"/>
      <c r="D73" s="66"/>
      <c r="E73" s="94"/>
      <c r="F73" s="80"/>
      <c r="G73" s="62"/>
      <c r="H73" s="62"/>
      <c r="I73" s="62"/>
      <c r="J73" s="62"/>
      <c r="K73" s="62"/>
      <c r="L73" s="62"/>
      <c r="M73" s="111"/>
      <c r="N73" s="111"/>
      <c r="O73" s="112"/>
      <c r="P73" s="63" t="str">
        <f t="shared" si="1"/>
        <v/>
      </c>
      <c r="Q73" s="30"/>
      <c r="R73" s="88"/>
      <c r="AE73" s="113" t="str">
        <f t="shared" si="0"/>
        <v/>
      </c>
      <c r="AF73" s="113"/>
      <c r="AG73" s="113"/>
      <c r="AH73" s="113"/>
      <c r="AI73" s="113"/>
      <c r="AJ73" s="113"/>
    </row>
    <row r="74" spans="1:40" ht="15.75" customHeight="1">
      <c r="A74" s="103">
        <v>60</v>
      </c>
      <c r="B74" s="94"/>
      <c r="C74" s="94"/>
      <c r="D74" s="66"/>
      <c r="E74" s="94"/>
      <c r="F74" s="80"/>
      <c r="G74" s="62"/>
      <c r="H74" s="62"/>
      <c r="I74" s="62"/>
      <c r="J74" s="62"/>
      <c r="K74" s="62"/>
      <c r="L74" s="62"/>
      <c r="M74" s="111"/>
      <c r="N74" s="111"/>
      <c r="O74" s="112"/>
      <c r="P74" s="63" t="str">
        <f t="shared" si="1"/>
        <v/>
      </c>
      <c r="Q74" s="30"/>
      <c r="R74" s="88"/>
      <c r="AE74" s="113" t="str">
        <f t="shared" si="0"/>
        <v/>
      </c>
      <c r="AF74" s="113"/>
      <c r="AG74" s="113"/>
      <c r="AH74" s="113"/>
      <c r="AI74" s="113"/>
      <c r="AJ74" s="113"/>
    </row>
    <row r="75" spans="1:40" ht="15.75" customHeight="1">
      <c r="A75" s="103">
        <v>61</v>
      </c>
      <c r="B75" s="94"/>
      <c r="C75" s="94"/>
      <c r="D75" s="66"/>
      <c r="E75" s="94"/>
      <c r="F75" s="80"/>
      <c r="G75" s="62"/>
      <c r="H75" s="62"/>
      <c r="I75" s="62"/>
      <c r="J75" s="62"/>
      <c r="K75" s="62"/>
      <c r="L75" s="62"/>
      <c r="M75" s="111"/>
      <c r="N75" s="111"/>
      <c r="O75" s="112"/>
      <c r="P75" s="63" t="str">
        <f t="shared" si="1"/>
        <v/>
      </c>
      <c r="Q75" s="30"/>
      <c r="R75" s="88"/>
      <c r="AE75" s="113" t="str">
        <f t="shared" si="0"/>
        <v/>
      </c>
      <c r="AF75" s="113"/>
      <c r="AG75" s="113"/>
      <c r="AH75" s="113"/>
      <c r="AI75" s="113"/>
      <c r="AJ75" s="113"/>
    </row>
    <row r="76" spans="1:40" ht="15.75" customHeight="1">
      <c r="A76" s="103">
        <v>62</v>
      </c>
      <c r="B76" s="94"/>
      <c r="C76" s="94"/>
      <c r="D76" s="66"/>
      <c r="E76" s="94"/>
      <c r="F76" s="80"/>
      <c r="G76" s="62"/>
      <c r="H76" s="62"/>
      <c r="I76" s="62"/>
      <c r="J76" s="62"/>
      <c r="K76" s="62"/>
      <c r="L76" s="62"/>
      <c r="M76" s="111"/>
      <c r="N76" s="111"/>
      <c r="O76" s="112"/>
      <c r="P76" s="63" t="str">
        <f t="shared" si="1"/>
        <v/>
      </c>
      <c r="Q76" s="30"/>
      <c r="R76" s="88"/>
      <c r="AE76" s="113" t="str">
        <f t="shared" ref="AE76:AE139" si="3">C79&amp;D79&amp;F79</f>
        <v/>
      </c>
      <c r="AF76" s="113"/>
      <c r="AG76" s="113"/>
      <c r="AH76" s="113"/>
      <c r="AI76" s="113"/>
      <c r="AJ76" s="113"/>
    </row>
    <row r="77" spans="1:40" ht="15.75" customHeight="1">
      <c r="A77" s="103">
        <v>63</v>
      </c>
      <c r="B77" s="94"/>
      <c r="C77" s="94"/>
      <c r="D77" s="66"/>
      <c r="E77" s="94"/>
      <c r="F77" s="80"/>
      <c r="G77" s="62"/>
      <c r="H77" s="62"/>
      <c r="I77" s="62"/>
      <c r="J77" s="62"/>
      <c r="K77" s="62"/>
      <c r="L77" s="62"/>
      <c r="M77" s="111"/>
      <c r="N77" s="111"/>
      <c r="O77" s="112"/>
      <c r="P77" s="63" t="str">
        <f t="shared" si="1"/>
        <v/>
      </c>
      <c r="Q77" s="30"/>
      <c r="R77" s="88"/>
      <c r="AE77" s="113" t="str">
        <f t="shared" si="3"/>
        <v/>
      </c>
      <c r="AF77" s="113"/>
      <c r="AG77" s="113"/>
      <c r="AH77" s="113"/>
      <c r="AI77" s="113"/>
      <c r="AJ77" s="113"/>
    </row>
    <row r="78" spans="1:40" ht="15.75" customHeight="1">
      <c r="A78" s="103">
        <v>64</v>
      </c>
      <c r="B78" s="94"/>
      <c r="C78" s="94"/>
      <c r="D78" s="66"/>
      <c r="E78" s="94"/>
      <c r="F78" s="80"/>
      <c r="G78" s="62"/>
      <c r="H78" s="62"/>
      <c r="I78" s="62"/>
      <c r="J78" s="62"/>
      <c r="K78" s="62"/>
      <c r="L78" s="62"/>
      <c r="M78" s="111"/>
      <c r="N78" s="111"/>
      <c r="O78" s="112"/>
      <c r="P78" s="63" t="str">
        <f t="shared" si="1"/>
        <v/>
      </c>
      <c r="Q78" s="30"/>
      <c r="R78" s="88"/>
      <c r="AE78" s="113" t="str">
        <f t="shared" si="3"/>
        <v/>
      </c>
      <c r="AF78" s="113"/>
      <c r="AG78" s="113"/>
      <c r="AH78" s="113"/>
      <c r="AI78" s="113"/>
      <c r="AJ78" s="113"/>
    </row>
    <row r="79" spans="1:40" ht="15.75" customHeight="1">
      <c r="A79" s="103">
        <v>65</v>
      </c>
      <c r="B79" s="94"/>
      <c r="C79" s="94"/>
      <c r="D79" s="66"/>
      <c r="E79" s="94"/>
      <c r="F79" s="80"/>
      <c r="G79" s="62"/>
      <c r="H79" s="62"/>
      <c r="I79" s="62"/>
      <c r="J79" s="62"/>
      <c r="K79" s="62"/>
      <c r="L79" s="62"/>
      <c r="M79" s="111"/>
      <c r="N79" s="111"/>
      <c r="O79" s="112"/>
      <c r="P79" s="63" t="str">
        <f t="shared" ref="P79:P142" si="4">IFERROR(VLOOKUP(AE76,$R$15:$AC$66,2,FALSE),"")</f>
        <v/>
      </c>
      <c r="Q79" s="30"/>
      <c r="R79" s="88"/>
      <c r="AE79" s="113" t="str">
        <f t="shared" si="3"/>
        <v/>
      </c>
      <c r="AF79" s="113"/>
      <c r="AG79" s="113"/>
      <c r="AH79" s="113"/>
      <c r="AI79" s="113"/>
      <c r="AJ79" s="113"/>
    </row>
    <row r="80" spans="1:40" ht="15.75" customHeight="1">
      <c r="A80" s="103">
        <v>66</v>
      </c>
      <c r="B80" s="94"/>
      <c r="C80" s="94"/>
      <c r="D80" s="66"/>
      <c r="E80" s="94"/>
      <c r="F80" s="80"/>
      <c r="G80" s="62"/>
      <c r="H80" s="62"/>
      <c r="I80" s="62"/>
      <c r="J80" s="62"/>
      <c r="K80" s="62"/>
      <c r="L80" s="62"/>
      <c r="M80" s="111"/>
      <c r="N80" s="111"/>
      <c r="O80" s="112"/>
      <c r="P80" s="63" t="str">
        <f t="shared" si="4"/>
        <v/>
      </c>
      <c r="Q80" s="30"/>
      <c r="R80" s="88"/>
      <c r="AE80" s="113" t="str">
        <f t="shared" si="3"/>
        <v/>
      </c>
      <c r="AF80" s="113"/>
      <c r="AG80" s="113"/>
      <c r="AH80" s="113"/>
      <c r="AI80" s="113"/>
      <c r="AJ80" s="113"/>
    </row>
    <row r="81" spans="1:36" ht="15.75" customHeight="1">
      <c r="A81" s="103">
        <v>67</v>
      </c>
      <c r="B81" s="94"/>
      <c r="C81" s="94"/>
      <c r="D81" s="66"/>
      <c r="E81" s="94"/>
      <c r="F81" s="80"/>
      <c r="G81" s="62"/>
      <c r="H81" s="62"/>
      <c r="I81" s="62"/>
      <c r="J81" s="62"/>
      <c r="K81" s="62"/>
      <c r="L81" s="62"/>
      <c r="M81" s="111"/>
      <c r="N81" s="111"/>
      <c r="O81" s="112"/>
      <c r="P81" s="63" t="str">
        <f t="shared" si="4"/>
        <v/>
      </c>
      <c r="Q81" s="30"/>
      <c r="R81" s="88"/>
      <c r="AE81" s="113" t="str">
        <f t="shared" si="3"/>
        <v/>
      </c>
      <c r="AF81" s="113"/>
      <c r="AG81" s="113"/>
      <c r="AH81" s="113"/>
      <c r="AI81" s="113"/>
      <c r="AJ81" s="113"/>
    </row>
    <row r="82" spans="1:36" ht="15.75" customHeight="1">
      <c r="A82" s="103">
        <v>68</v>
      </c>
      <c r="B82" s="94"/>
      <c r="C82" s="94"/>
      <c r="D82" s="66"/>
      <c r="E82" s="94"/>
      <c r="F82" s="80"/>
      <c r="G82" s="62"/>
      <c r="H82" s="62"/>
      <c r="I82" s="62"/>
      <c r="J82" s="62"/>
      <c r="K82" s="62"/>
      <c r="L82" s="62"/>
      <c r="M82" s="111"/>
      <c r="N82" s="111"/>
      <c r="O82" s="112"/>
      <c r="P82" s="63" t="str">
        <f t="shared" si="4"/>
        <v/>
      </c>
      <c r="Q82" s="30"/>
      <c r="R82" s="88"/>
      <c r="AE82" s="113" t="str">
        <f t="shared" si="3"/>
        <v/>
      </c>
      <c r="AF82" s="113"/>
      <c r="AG82" s="113"/>
      <c r="AH82" s="113"/>
      <c r="AI82" s="113"/>
      <c r="AJ82" s="113"/>
    </row>
    <row r="83" spans="1:36" ht="15.75" customHeight="1">
      <c r="A83" s="103">
        <v>69</v>
      </c>
      <c r="B83" s="94"/>
      <c r="C83" s="94"/>
      <c r="D83" s="66"/>
      <c r="E83" s="94"/>
      <c r="F83" s="80"/>
      <c r="G83" s="62"/>
      <c r="H83" s="62"/>
      <c r="I83" s="62"/>
      <c r="J83" s="62"/>
      <c r="K83" s="62"/>
      <c r="L83" s="62"/>
      <c r="M83" s="111"/>
      <c r="N83" s="111"/>
      <c r="O83" s="112"/>
      <c r="P83" s="63" t="str">
        <f t="shared" si="4"/>
        <v/>
      </c>
      <c r="Q83" s="30"/>
      <c r="R83" s="88"/>
      <c r="AE83" s="113" t="str">
        <f t="shared" si="3"/>
        <v/>
      </c>
      <c r="AF83" s="113"/>
      <c r="AG83" s="113"/>
      <c r="AH83" s="113"/>
      <c r="AI83" s="113"/>
      <c r="AJ83" s="113"/>
    </row>
    <row r="84" spans="1:36" ht="15.75" customHeight="1">
      <c r="A84" s="103">
        <v>70</v>
      </c>
      <c r="B84" s="94"/>
      <c r="C84" s="94"/>
      <c r="D84" s="66"/>
      <c r="E84" s="94"/>
      <c r="F84" s="80"/>
      <c r="G84" s="62"/>
      <c r="H84" s="62"/>
      <c r="I84" s="62"/>
      <c r="J84" s="62"/>
      <c r="K84" s="62"/>
      <c r="L84" s="62"/>
      <c r="M84" s="111"/>
      <c r="N84" s="111"/>
      <c r="O84" s="112"/>
      <c r="P84" s="63" t="str">
        <f t="shared" si="4"/>
        <v/>
      </c>
      <c r="Q84" s="30"/>
      <c r="R84" s="88"/>
      <c r="AE84" s="113" t="str">
        <f t="shared" si="3"/>
        <v/>
      </c>
      <c r="AF84" s="113"/>
      <c r="AG84" s="113"/>
      <c r="AH84" s="113"/>
      <c r="AI84" s="113"/>
      <c r="AJ84" s="113"/>
    </row>
    <row r="85" spans="1:36" ht="15.75" customHeight="1">
      <c r="A85" s="103">
        <v>71</v>
      </c>
      <c r="B85" s="94"/>
      <c r="C85" s="94"/>
      <c r="D85" s="66"/>
      <c r="E85" s="94"/>
      <c r="F85" s="80"/>
      <c r="G85" s="62"/>
      <c r="H85" s="62"/>
      <c r="I85" s="62"/>
      <c r="J85" s="62"/>
      <c r="K85" s="62"/>
      <c r="L85" s="62"/>
      <c r="M85" s="111"/>
      <c r="N85" s="111"/>
      <c r="O85" s="112"/>
      <c r="P85" s="63" t="str">
        <f t="shared" si="4"/>
        <v/>
      </c>
      <c r="Q85" s="30"/>
      <c r="R85" s="88"/>
      <c r="AE85" s="113" t="str">
        <f t="shared" si="3"/>
        <v/>
      </c>
      <c r="AF85" s="113"/>
      <c r="AG85" s="113"/>
      <c r="AH85" s="113"/>
      <c r="AI85" s="113"/>
      <c r="AJ85" s="113"/>
    </row>
    <row r="86" spans="1:36" ht="15.75" customHeight="1">
      <c r="A86" s="103">
        <v>72</v>
      </c>
      <c r="B86" s="94"/>
      <c r="C86" s="94"/>
      <c r="D86" s="66"/>
      <c r="E86" s="94"/>
      <c r="F86" s="80"/>
      <c r="G86" s="62"/>
      <c r="H86" s="62"/>
      <c r="I86" s="62"/>
      <c r="J86" s="62"/>
      <c r="K86" s="62"/>
      <c r="L86" s="62"/>
      <c r="M86" s="111"/>
      <c r="N86" s="111"/>
      <c r="O86" s="112"/>
      <c r="P86" s="63" t="str">
        <f t="shared" si="4"/>
        <v/>
      </c>
      <c r="Q86" s="30"/>
      <c r="R86" s="88"/>
      <c r="AE86" s="113" t="str">
        <f t="shared" si="3"/>
        <v/>
      </c>
      <c r="AF86" s="113"/>
      <c r="AG86" s="113"/>
      <c r="AH86" s="113"/>
      <c r="AI86" s="113"/>
      <c r="AJ86" s="113"/>
    </row>
    <row r="87" spans="1:36" ht="15.75" customHeight="1">
      <c r="A87" s="103">
        <v>73</v>
      </c>
      <c r="B87" s="94"/>
      <c r="C87" s="94"/>
      <c r="D87" s="66"/>
      <c r="E87" s="94"/>
      <c r="F87" s="80"/>
      <c r="G87" s="62"/>
      <c r="H87" s="62"/>
      <c r="I87" s="62"/>
      <c r="J87" s="62"/>
      <c r="K87" s="62"/>
      <c r="L87" s="62"/>
      <c r="M87" s="111"/>
      <c r="N87" s="111"/>
      <c r="O87" s="112"/>
      <c r="P87" s="63" t="str">
        <f t="shared" si="4"/>
        <v/>
      </c>
      <c r="Q87" s="30"/>
      <c r="R87" s="88"/>
      <c r="AE87" s="113" t="str">
        <f t="shared" si="3"/>
        <v/>
      </c>
      <c r="AF87" s="113"/>
      <c r="AG87" s="113"/>
      <c r="AH87" s="113"/>
      <c r="AI87" s="113"/>
      <c r="AJ87" s="113"/>
    </row>
    <row r="88" spans="1:36" ht="15.75" customHeight="1">
      <c r="A88" s="103">
        <v>74</v>
      </c>
      <c r="B88" s="94"/>
      <c r="C88" s="94"/>
      <c r="D88" s="66"/>
      <c r="E88" s="94"/>
      <c r="F88" s="80"/>
      <c r="G88" s="62"/>
      <c r="H88" s="62"/>
      <c r="I88" s="62"/>
      <c r="J88" s="62"/>
      <c r="K88" s="62"/>
      <c r="L88" s="62"/>
      <c r="M88" s="111"/>
      <c r="N88" s="111"/>
      <c r="O88" s="112"/>
      <c r="P88" s="63" t="str">
        <f t="shared" si="4"/>
        <v/>
      </c>
      <c r="Q88" s="30"/>
      <c r="R88" s="88"/>
      <c r="AE88" s="113" t="str">
        <f t="shared" si="3"/>
        <v/>
      </c>
      <c r="AF88" s="113"/>
      <c r="AG88" s="113"/>
      <c r="AH88" s="113"/>
      <c r="AI88" s="113"/>
      <c r="AJ88" s="113"/>
    </row>
    <row r="89" spans="1:36" ht="15.75" customHeight="1">
      <c r="A89" s="103">
        <v>75</v>
      </c>
      <c r="B89" s="94"/>
      <c r="C89" s="94"/>
      <c r="D89" s="66"/>
      <c r="E89" s="94"/>
      <c r="F89" s="80"/>
      <c r="G89" s="62"/>
      <c r="H89" s="62"/>
      <c r="I89" s="62"/>
      <c r="J89" s="62"/>
      <c r="K89" s="62"/>
      <c r="L89" s="62"/>
      <c r="M89" s="111"/>
      <c r="N89" s="111"/>
      <c r="O89" s="112"/>
      <c r="P89" s="63" t="str">
        <f t="shared" si="4"/>
        <v/>
      </c>
      <c r="Q89" s="30"/>
      <c r="R89" s="88"/>
      <c r="AE89" s="113" t="str">
        <f t="shared" si="3"/>
        <v/>
      </c>
      <c r="AF89" s="113"/>
      <c r="AG89" s="113"/>
      <c r="AH89" s="113"/>
      <c r="AI89" s="113"/>
      <c r="AJ89" s="113"/>
    </row>
    <row r="90" spans="1:36" ht="15.75" customHeight="1">
      <c r="A90" s="103">
        <v>76</v>
      </c>
      <c r="B90" s="94"/>
      <c r="C90" s="94"/>
      <c r="D90" s="66"/>
      <c r="E90" s="94"/>
      <c r="F90" s="80"/>
      <c r="G90" s="62"/>
      <c r="H90" s="62"/>
      <c r="I90" s="62"/>
      <c r="J90" s="62"/>
      <c r="K90" s="62"/>
      <c r="L90" s="62"/>
      <c r="M90" s="111"/>
      <c r="N90" s="111"/>
      <c r="O90" s="112"/>
      <c r="P90" s="63" t="str">
        <f t="shared" si="4"/>
        <v/>
      </c>
      <c r="Q90" s="30"/>
      <c r="R90" s="88"/>
      <c r="AE90" s="113" t="str">
        <f t="shared" si="3"/>
        <v/>
      </c>
      <c r="AF90" s="113"/>
      <c r="AG90" s="113"/>
      <c r="AH90" s="113"/>
      <c r="AI90" s="113"/>
      <c r="AJ90" s="113"/>
    </row>
    <row r="91" spans="1:36" ht="15.75" customHeight="1">
      <c r="A91" s="103">
        <v>77</v>
      </c>
      <c r="B91" s="94"/>
      <c r="C91" s="94"/>
      <c r="D91" s="66"/>
      <c r="E91" s="94"/>
      <c r="F91" s="80"/>
      <c r="G91" s="62"/>
      <c r="H91" s="62"/>
      <c r="I91" s="62"/>
      <c r="J91" s="62"/>
      <c r="K91" s="62"/>
      <c r="L91" s="62"/>
      <c r="M91" s="111"/>
      <c r="N91" s="111"/>
      <c r="O91" s="112"/>
      <c r="P91" s="63" t="str">
        <f t="shared" si="4"/>
        <v/>
      </c>
      <c r="Q91" s="30"/>
      <c r="R91" s="88"/>
      <c r="AE91" s="113" t="str">
        <f t="shared" si="3"/>
        <v/>
      </c>
      <c r="AF91" s="113"/>
      <c r="AG91" s="113"/>
      <c r="AH91" s="113"/>
      <c r="AI91" s="113"/>
      <c r="AJ91" s="113"/>
    </row>
    <row r="92" spans="1:36" ht="15.75" customHeight="1">
      <c r="A92" s="103">
        <v>78</v>
      </c>
      <c r="B92" s="94"/>
      <c r="C92" s="94"/>
      <c r="D92" s="66"/>
      <c r="E92" s="94"/>
      <c r="F92" s="80"/>
      <c r="G92" s="62"/>
      <c r="H92" s="62"/>
      <c r="I92" s="62"/>
      <c r="J92" s="62"/>
      <c r="K92" s="62"/>
      <c r="L92" s="62"/>
      <c r="M92" s="111"/>
      <c r="N92" s="111"/>
      <c r="O92" s="112"/>
      <c r="P92" s="63" t="str">
        <f t="shared" si="4"/>
        <v/>
      </c>
      <c r="Q92" s="30"/>
      <c r="R92" s="88"/>
      <c r="AE92" s="113" t="str">
        <f t="shared" si="3"/>
        <v/>
      </c>
      <c r="AF92" s="113"/>
      <c r="AG92" s="113"/>
      <c r="AH92" s="113"/>
      <c r="AI92" s="113"/>
      <c r="AJ92" s="113"/>
    </row>
    <row r="93" spans="1:36" ht="15.75" customHeight="1">
      <c r="A93" s="103">
        <v>79</v>
      </c>
      <c r="B93" s="94"/>
      <c r="C93" s="94"/>
      <c r="D93" s="66"/>
      <c r="E93" s="94"/>
      <c r="F93" s="80"/>
      <c r="G93" s="62"/>
      <c r="H93" s="62"/>
      <c r="I93" s="62"/>
      <c r="J93" s="62"/>
      <c r="K93" s="62"/>
      <c r="L93" s="62"/>
      <c r="M93" s="111"/>
      <c r="N93" s="111"/>
      <c r="O93" s="112"/>
      <c r="P93" s="63" t="str">
        <f t="shared" si="4"/>
        <v/>
      </c>
      <c r="Q93" s="30"/>
      <c r="R93" s="88"/>
      <c r="AE93" s="113" t="str">
        <f t="shared" si="3"/>
        <v/>
      </c>
      <c r="AF93" s="113"/>
      <c r="AG93" s="113"/>
      <c r="AH93" s="113"/>
      <c r="AI93" s="113"/>
      <c r="AJ93" s="113"/>
    </row>
    <row r="94" spans="1:36" ht="15.75" customHeight="1">
      <c r="A94" s="103">
        <v>80</v>
      </c>
      <c r="B94" s="94"/>
      <c r="C94" s="94"/>
      <c r="D94" s="66"/>
      <c r="E94" s="94"/>
      <c r="F94" s="80"/>
      <c r="G94" s="62"/>
      <c r="H94" s="62"/>
      <c r="I94" s="62"/>
      <c r="J94" s="62"/>
      <c r="K94" s="62"/>
      <c r="L94" s="62"/>
      <c r="M94" s="111"/>
      <c r="N94" s="111"/>
      <c r="O94" s="112"/>
      <c r="P94" s="63" t="str">
        <f t="shared" si="4"/>
        <v/>
      </c>
      <c r="Q94" s="30"/>
      <c r="R94" s="88"/>
      <c r="AE94" s="113" t="str">
        <f t="shared" si="3"/>
        <v/>
      </c>
      <c r="AF94" s="113"/>
      <c r="AG94" s="113"/>
      <c r="AH94" s="113"/>
      <c r="AI94" s="113"/>
      <c r="AJ94" s="113"/>
    </row>
    <row r="95" spans="1:36" ht="15.75" customHeight="1">
      <c r="A95" s="102">
        <v>81</v>
      </c>
      <c r="B95" s="94"/>
      <c r="C95" s="94"/>
      <c r="D95" s="66"/>
      <c r="E95" s="94"/>
      <c r="F95" s="80"/>
      <c r="G95" s="62"/>
      <c r="H95" s="62"/>
      <c r="I95" s="62"/>
      <c r="J95" s="62"/>
      <c r="K95" s="62"/>
      <c r="L95" s="62"/>
      <c r="M95" s="111"/>
      <c r="N95" s="111"/>
      <c r="O95" s="112"/>
      <c r="P95" s="63" t="str">
        <f t="shared" si="4"/>
        <v/>
      </c>
      <c r="Q95" s="30"/>
      <c r="R95" s="88"/>
      <c r="AE95" s="113" t="str">
        <f t="shared" si="3"/>
        <v/>
      </c>
      <c r="AF95" s="113"/>
      <c r="AG95" s="113"/>
      <c r="AH95" s="113"/>
      <c r="AI95" s="113"/>
      <c r="AJ95" s="113"/>
    </row>
    <row r="96" spans="1:36" ht="15.75" customHeight="1">
      <c r="A96" s="103">
        <v>82</v>
      </c>
      <c r="B96" s="94"/>
      <c r="C96" s="94"/>
      <c r="D96" s="66"/>
      <c r="E96" s="94"/>
      <c r="F96" s="80"/>
      <c r="G96" s="62"/>
      <c r="H96" s="62"/>
      <c r="I96" s="62"/>
      <c r="J96" s="62"/>
      <c r="K96" s="62"/>
      <c r="L96" s="62"/>
      <c r="M96" s="111"/>
      <c r="N96" s="111"/>
      <c r="O96" s="112"/>
      <c r="P96" s="63" t="str">
        <f t="shared" si="4"/>
        <v/>
      </c>
      <c r="Q96" s="30"/>
      <c r="R96" s="88"/>
      <c r="AE96" s="113" t="str">
        <f t="shared" si="3"/>
        <v/>
      </c>
      <c r="AF96" s="113"/>
      <c r="AG96" s="113"/>
      <c r="AH96" s="113"/>
      <c r="AI96" s="113"/>
      <c r="AJ96" s="113"/>
    </row>
    <row r="97" spans="1:36" ht="15.75" customHeight="1">
      <c r="A97" s="103">
        <v>83</v>
      </c>
      <c r="B97" s="94"/>
      <c r="C97" s="94"/>
      <c r="D97" s="66"/>
      <c r="E97" s="94"/>
      <c r="F97" s="80"/>
      <c r="G97" s="62"/>
      <c r="H97" s="62"/>
      <c r="I97" s="62"/>
      <c r="J97" s="62"/>
      <c r="K97" s="62"/>
      <c r="L97" s="62"/>
      <c r="M97" s="111"/>
      <c r="N97" s="111"/>
      <c r="O97" s="112"/>
      <c r="P97" s="63" t="str">
        <f t="shared" si="4"/>
        <v/>
      </c>
      <c r="Q97" s="30"/>
      <c r="R97" s="88"/>
      <c r="AE97" s="113" t="str">
        <f t="shared" si="3"/>
        <v/>
      </c>
      <c r="AF97" s="113"/>
      <c r="AG97" s="113"/>
      <c r="AH97" s="113"/>
      <c r="AI97" s="113"/>
      <c r="AJ97" s="113"/>
    </row>
    <row r="98" spans="1:36" ht="15.75" customHeight="1">
      <c r="A98" s="103">
        <v>84</v>
      </c>
      <c r="B98" s="94"/>
      <c r="C98" s="94"/>
      <c r="D98" s="66"/>
      <c r="E98" s="94"/>
      <c r="F98" s="80"/>
      <c r="G98" s="62"/>
      <c r="H98" s="62"/>
      <c r="I98" s="62"/>
      <c r="J98" s="62"/>
      <c r="K98" s="62"/>
      <c r="L98" s="62"/>
      <c r="M98" s="111"/>
      <c r="N98" s="111"/>
      <c r="O98" s="112"/>
      <c r="P98" s="63" t="str">
        <f t="shared" si="4"/>
        <v/>
      </c>
      <c r="Q98" s="30"/>
      <c r="R98" s="88"/>
      <c r="AE98" s="113" t="str">
        <f t="shared" si="3"/>
        <v/>
      </c>
      <c r="AF98" s="113"/>
      <c r="AG98" s="113"/>
      <c r="AH98" s="113"/>
      <c r="AI98" s="113"/>
      <c r="AJ98" s="113"/>
    </row>
    <row r="99" spans="1:36" ht="15.75" customHeight="1">
      <c r="A99" s="103">
        <v>85</v>
      </c>
      <c r="B99" s="94"/>
      <c r="C99" s="94"/>
      <c r="D99" s="66"/>
      <c r="E99" s="94"/>
      <c r="F99" s="80"/>
      <c r="G99" s="62"/>
      <c r="H99" s="62"/>
      <c r="I99" s="62"/>
      <c r="J99" s="62"/>
      <c r="K99" s="62"/>
      <c r="L99" s="62"/>
      <c r="M99" s="111"/>
      <c r="N99" s="111"/>
      <c r="O99" s="112"/>
      <c r="P99" s="63" t="str">
        <f t="shared" si="4"/>
        <v/>
      </c>
      <c r="Q99" s="30"/>
      <c r="R99" s="88"/>
      <c r="AE99" s="113" t="str">
        <f t="shared" si="3"/>
        <v/>
      </c>
      <c r="AF99" s="113"/>
      <c r="AG99" s="113"/>
      <c r="AH99" s="113"/>
      <c r="AI99" s="113"/>
      <c r="AJ99" s="113"/>
    </row>
    <row r="100" spans="1:36" ht="15.75" customHeight="1">
      <c r="A100" s="103">
        <v>86</v>
      </c>
      <c r="B100" s="94"/>
      <c r="C100" s="94"/>
      <c r="D100" s="66"/>
      <c r="E100" s="94"/>
      <c r="F100" s="80"/>
      <c r="G100" s="62"/>
      <c r="H100" s="62"/>
      <c r="I100" s="62"/>
      <c r="J100" s="62"/>
      <c r="K100" s="62"/>
      <c r="L100" s="62"/>
      <c r="M100" s="111"/>
      <c r="N100" s="111"/>
      <c r="O100" s="112"/>
      <c r="P100" s="63" t="str">
        <f t="shared" si="4"/>
        <v/>
      </c>
      <c r="Q100" s="30"/>
      <c r="R100" s="88"/>
      <c r="AE100" s="113" t="str">
        <f t="shared" si="3"/>
        <v/>
      </c>
      <c r="AF100" s="113"/>
      <c r="AG100" s="113"/>
      <c r="AH100" s="113"/>
      <c r="AI100" s="113"/>
      <c r="AJ100" s="113"/>
    </row>
    <row r="101" spans="1:36" ht="15.75" customHeight="1">
      <c r="A101" s="103">
        <v>87</v>
      </c>
      <c r="B101" s="94"/>
      <c r="C101" s="94"/>
      <c r="D101" s="66"/>
      <c r="E101" s="94"/>
      <c r="F101" s="80"/>
      <c r="G101" s="62"/>
      <c r="H101" s="62"/>
      <c r="I101" s="62"/>
      <c r="J101" s="62"/>
      <c r="K101" s="62"/>
      <c r="L101" s="62"/>
      <c r="M101" s="111"/>
      <c r="N101" s="111"/>
      <c r="O101" s="112"/>
      <c r="P101" s="63" t="str">
        <f t="shared" si="4"/>
        <v/>
      </c>
      <c r="Q101" s="30"/>
      <c r="R101" s="88"/>
      <c r="AE101" s="113" t="str">
        <f t="shared" si="3"/>
        <v/>
      </c>
      <c r="AF101" s="113"/>
      <c r="AG101" s="113"/>
      <c r="AH101" s="113"/>
      <c r="AI101" s="113"/>
      <c r="AJ101" s="113"/>
    </row>
    <row r="102" spans="1:36" ht="15.75" customHeight="1">
      <c r="A102" s="103">
        <v>88</v>
      </c>
      <c r="B102" s="94"/>
      <c r="C102" s="94"/>
      <c r="D102" s="66"/>
      <c r="E102" s="94"/>
      <c r="F102" s="80"/>
      <c r="G102" s="62"/>
      <c r="H102" s="62"/>
      <c r="I102" s="62"/>
      <c r="J102" s="62"/>
      <c r="K102" s="62"/>
      <c r="L102" s="62"/>
      <c r="M102" s="111"/>
      <c r="N102" s="111"/>
      <c r="O102" s="112"/>
      <c r="P102" s="63" t="str">
        <f t="shared" si="4"/>
        <v/>
      </c>
      <c r="Q102" s="30"/>
      <c r="R102" s="88"/>
      <c r="AE102" s="113" t="str">
        <f t="shared" si="3"/>
        <v/>
      </c>
      <c r="AF102" s="113"/>
      <c r="AG102" s="113"/>
      <c r="AH102" s="113"/>
      <c r="AI102" s="113"/>
      <c r="AJ102" s="113"/>
    </row>
    <row r="103" spans="1:36" ht="15.75" customHeight="1">
      <c r="A103" s="103">
        <v>89</v>
      </c>
      <c r="B103" s="94"/>
      <c r="C103" s="94"/>
      <c r="D103" s="66"/>
      <c r="E103" s="94"/>
      <c r="F103" s="80"/>
      <c r="G103" s="62"/>
      <c r="H103" s="62"/>
      <c r="I103" s="62"/>
      <c r="J103" s="62"/>
      <c r="K103" s="62"/>
      <c r="L103" s="62"/>
      <c r="M103" s="111"/>
      <c r="N103" s="111"/>
      <c r="O103" s="112"/>
      <c r="P103" s="63" t="str">
        <f t="shared" si="4"/>
        <v/>
      </c>
      <c r="Q103" s="30"/>
      <c r="R103" s="88"/>
      <c r="AE103" s="113" t="str">
        <f t="shared" si="3"/>
        <v/>
      </c>
      <c r="AF103" s="113"/>
      <c r="AG103" s="113"/>
      <c r="AH103" s="113"/>
      <c r="AI103" s="113"/>
      <c r="AJ103" s="113"/>
    </row>
    <row r="104" spans="1:36" ht="15.75" customHeight="1" thickBot="1">
      <c r="A104" s="104">
        <v>90</v>
      </c>
      <c r="B104" s="94"/>
      <c r="C104" s="94"/>
      <c r="D104" s="66"/>
      <c r="E104" s="94"/>
      <c r="F104" s="80"/>
      <c r="G104" s="62"/>
      <c r="H104" s="62"/>
      <c r="I104" s="62"/>
      <c r="J104" s="62"/>
      <c r="K104" s="62"/>
      <c r="L104" s="62"/>
      <c r="M104" s="109"/>
      <c r="N104" s="109"/>
      <c r="O104" s="110"/>
      <c r="P104" s="72" t="str">
        <f t="shared" si="4"/>
        <v/>
      </c>
      <c r="Q104" s="30"/>
      <c r="R104" s="88"/>
      <c r="AE104" s="113" t="str">
        <f t="shared" si="3"/>
        <v/>
      </c>
      <c r="AF104" s="113"/>
      <c r="AG104" s="113"/>
      <c r="AH104" s="113"/>
      <c r="AI104" s="113"/>
      <c r="AJ104" s="113"/>
    </row>
    <row r="105" spans="1:36" ht="15.75" customHeight="1">
      <c r="A105" s="105">
        <v>91</v>
      </c>
      <c r="B105" s="94"/>
      <c r="C105" s="94"/>
      <c r="D105" s="66"/>
      <c r="E105" s="94"/>
      <c r="F105" s="80"/>
      <c r="G105" s="62"/>
      <c r="H105" s="62"/>
      <c r="I105" s="62"/>
      <c r="J105" s="62"/>
      <c r="K105" s="62"/>
      <c r="L105" s="62"/>
      <c r="M105" s="114"/>
      <c r="N105" s="114"/>
      <c r="O105" s="115"/>
      <c r="P105" s="78" t="str">
        <f t="shared" si="4"/>
        <v/>
      </c>
      <c r="Q105" s="30"/>
      <c r="R105" s="88"/>
      <c r="AE105" s="113" t="str">
        <f t="shared" si="3"/>
        <v/>
      </c>
      <c r="AF105" s="113"/>
      <c r="AG105" s="113"/>
      <c r="AH105" s="113"/>
      <c r="AI105" s="113"/>
      <c r="AJ105" s="113"/>
    </row>
    <row r="106" spans="1:36" ht="15.75" customHeight="1">
      <c r="A106" s="103">
        <v>92</v>
      </c>
      <c r="B106" s="94"/>
      <c r="C106" s="94"/>
      <c r="D106" s="66"/>
      <c r="E106" s="94"/>
      <c r="F106" s="80"/>
      <c r="G106" s="62"/>
      <c r="H106" s="62"/>
      <c r="I106" s="62"/>
      <c r="J106" s="62"/>
      <c r="K106" s="62"/>
      <c r="L106" s="62"/>
      <c r="M106" s="111"/>
      <c r="N106" s="111"/>
      <c r="O106" s="112"/>
      <c r="P106" s="63" t="str">
        <f t="shared" si="4"/>
        <v/>
      </c>
      <c r="Q106" s="30"/>
      <c r="R106" s="88"/>
      <c r="AE106" s="113" t="str">
        <f t="shared" si="3"/>
        <v/>
      </c>
      <c r="AF106" s="113"/>
      <c r="AG106" s="113"/>
      <c r="AH106" s="113"/>
      <c r="AI106" s="113"/>
      <c r="AJ106" s="113"/>
    </row>
    <row r="107" spans="1:36" ht="15.75" customHeight="1">
      <c r="A107" s="103">
        <v>93</v>
      </c>
      <c r="B107" s="94"/>
      <c r="C107" s="94"/>
      <c r="D107" s="66"/>
      <c r="E107" s="94"/>
      <c r="F107" s="80"/>
      <c r="G107" s="62"/>
      <c r="H107" s="62"/>
      <c r="I107" s="62"/>
      <c r="J107" s="62"/>
      <c r="K107" s="62"/>
      <c r="L107" s="62"/>
      <c r="M107" s="111"/>
      <c r="N107" s="111"/>
      <c r="O107" s="112"/>
      <c r="P107" s="63" t="str">
        <f t="shared" si="4"/>
        <v/>
      </c>
      <c r="Q107" s="30"/>
      <c r="R107" s="88"/>
      <c r="AE107" s="113" t="str">
        <f t="shared" si="3"/>
        <v/>
      </c>
      <c r="AF107" s="113"/>
      <c r="AG107" s="113"/>
      <c r="AH107" s="113"/>
      <c r="AI107" s="113"/>
      <c r="AJ107" s="113"/>
    </row>
    <row r="108" spans="1:36" ht="15.75" customHeight="1">
      <c r="A108" s="103">
        <v>94</v>
      </c>
      <c r="B108" s="94"/>
      <c r="C108" s="94"/>
      <c r="D108" s="66"/>
      <c r="E108" s="94"/>
      <c r="F108" s="80"/>
      <c r="G108" s="62"/>
      <c r="H108" s="62"/>
      <c r="I108" s="62"/>
      <c r="J108" s="62"/>
      <c r="K108" s="62"/>
      <c r="L108" s="62"/>
      <c r="M108" s="111"/>
      <c r="N108" s="111"/>
      <c r="O108" s="112"/>
      <c r="P108" s="63" t="str">
        <f t="shared" si="4"/>
        <v/>
      </c>
      <c r="Q108" s="30"/>
      <c r="R108" s="88"/>
      <c r="AE108" s="113" t="str">
        <f t="shared" si="3"/>
        <v/>
      </c>
      <c r="AF108" s="113"/>
      <c r="AG108" s="113"/>
      <c r="AH108" s="113"/>
      <c r="AI108" s="113"/>
      <c r="AJ108" s="113"/>
    </row>
    <row r="109" spans="1:36" ht="15.75" customHeight="1">
      <c r="A109" s="103">
        <v>95</v>
      </c>
      <c r="B109" s="94"/>
      <c r="C109" s="94"/>
      <c r="D109" s="66"/>
      <c r="E109" s="94"/>
      <c r="F109" s="80"/>
      <c r="G109" s="62"/>
      <c r="H109" s="62"/>
      <c r="I109" s="62"/>
      <c r="J109" s="62"/>
      <c r="K109" s="62"/>
      <c r="L109" s="62"/>
      <c r="M109" s="111"/>
      <c r="N109" s="111"/>
      <c r="O109" s="112"/>
      <c r="P109" s="63" t="str">
        <f t="shared" si="4"/>
        <v/>
      </c>
      <c r="Q109" s="30"/>
      <c r="R109" s="88"/>
      <c r="AE109" s="113" t="str">
        <f t="shared" si="3"/>
        <v/>
      </c>
      <c r="AF109" s="113"/>
      <c r="AG109" s="113"/>
      <c r="AH109" s="113"/>
      <c r="AI109" s="113"/>
      <c r="AJ109" s="113"/>
    </row>
    <row r="110" spans="1:36" ht="15.75" customHeight="1">
      <c r="A110" s="103">
        <v>96</v>
      </c>
      <c r="B110" s="94"/>
      <c r="C110" s="94"/>
      <c r="D110" s="66"/>
      <c r="E110" s="94"/>
      <c r="F110" s="80"/>
      <c r="G110" s="62"/>
      <c r="H110" s="62"/>
      <c r="I110" s="62"/>
      <c r="J110" s="62"/>
      <c r="K110" s="62"/>
      <c r="L110" s="62"/>
      <c r="M110" s="111"/>
      <c r="N110" s="111"/>
      <c r="O110" s="112"/>
      <c r="P110" s="63" t="str">
        <f t="shared" si="4"/>
        <v/>
      </c>
      <c r="Q110" s="30"/>
      <c r="R110" s="88"/>
      <c r="AE110" s="113" t="str">
        <f t="shared" si="3"/>
        <v/>
      </c>
      <c r="AF110" s="113"/>
      <c r="AG110" s="113"/>
      <c r="AH110" s="113"/>
      <c r="AI110" s="113"/>
      <c r="AJ110" s="113"/>
    </row>
    <row r="111" spans="1:36" ht="15.75" customHeight="1">
      <c r="A111" s="103">
        <v>97</v>
      </c>
      <c r="B111" s="94"/>
      <c r="C111" s="94"/>
      <c r="D111" s="66"/>
      <c r="E111" s="94"/>
      <c r="F111" s="80"/>
      <c r="G111" s="62"/>
      <c r="H111" s="62"/>
      <c r="I111" s="62"/>
      <c r="J111" s="62"/>
      <c r="K111" s="62"/>
      <c r="L111" s="62"/>
      <c r="M111" s="111"/>
      <c r="N111" s="111"/>
      <c r="O111" s="112"/>
      <c r="P111" s="63" t="str">
        <f t="shared" si="4"/>
        <v/>
      </c>
      <c r="Q111" s="30"/>
      <c r="R111" s="88"/>
      <c r="AE111" s="113" t="str">
        <f t="shared" si="3"/>
        <v/>
      </c>
      <c r="AF111" s="113"/>
      <c r="AG111" s="113"/>
      <c r="AH111" s="113"/>
      <c r="AI111" s="113"/>
      <c r="AJ111" s="113"/>
    </row>
    <row r="112" spans="1:36" ht="15.75" customHeight="1">
      <c r="A112" s="103">
        <v>98</v>
      </c>
      <c r="B112" s="94"/>
      <c r="C112" s="94"/>
      <c r="D112" s="66"/>
      <c r="E112" s="94"/>
      <c r="F112" s="80"/>
      <c r="G112" s="62"/>
      <c r="H112" s="62"/>
      <c r="I112" s="62"/>
      <c r="J112" s="62"/>
      <c r="K112" s="62"/>
      <c r="L112" s="62"/>
      <c r="M112" s="111"/>
      <c r="N112" s="111"/>
      <c r="O112" s="112"/>
      <c r="P112" s="63" t="str">
        <f t="shared" si="4"/>
        <v/>
      </c>
      <c r="Q112" s="30"/>
      <c r="R112" s="88"/>
      <c r="AE112" s="113" t="str">
        <f t="shared" si="3"/>
        <v/>
      </c>
      <c r="AF112" s="113"/>
      <c r="AG112" s="113"/>
      <c r="AH112" s="113"/>
      <c r="AI112" s="113"/>
      <c r="AJ112" s="113"/>
    </row>
    <row r="113" spans="1:36" ht="15.75" customHeight="1">
      <c r="A113" s="103">
        <v>99</v>
      </c>
      <c r="B113" s="94"/>
      <c r="C113" s="94"/>
      <c r="D113" s="66"/>
      <c r="E113" s="94"/>
      <c r="F113" s="80"/>
      <c r="G113" s="62"/>
      <c r="H113" s="62"/>
      <c r="I113" s="62"/>
      <c r="J113" s="62"/>
      <c r="K113" s="62"/>
      <c r="L113" s="62"/>
      <c r="M113" s="111"/>
      <c r="N113" s="111"/>
      <c r="O113" s="112"/>
      <c r="P113" s="63" t="str">
        <f t="shared" si="4"/>
        <v/>
      </c>
      <c r="Q113" s="30"/>
      <c r="R113" s="88"/>
      <c r="AE113" s="113" t="str">
        <f t="shared" si="3"/>
        <v/>
      </c>
      <c r="AF113" s="113"/>
      <c r="AG113" s="113"/>
      <c r="AH113" s="113"/>
      <c r="AI113" s="113"/>
      <c r="AJ113" s="113"/>
    </row>
    <row r="114" spans="1:36" ht="15.75" customHeight="1">
      <c r="A114" s="103">
        <v>100</v>
      </c>
      <c r="B114" s="94"/>
      <c r="C114" s="94"/>
      <c r="D114" s="66"/>
      <c r="E114" s="94"/>
      <c r="F114" s="80"/>
      <c r="G114" s="62"/>
      <c r="H114" s="62"/>
      <c r="I114" s="62"/>
      <c r="J114" s="62"/>
      <c r="K114" s="62"/>
      <c r="L114" s="62"/>
      <c r="M114" s="111"/>
      <c r="N114" s="111"/>
      <c r="O114" s="112"/>
      <c r="P114" s="63" t="str">
        <f t="shared" si="4"/>
        <v/>
      </c>
      <c r="Q114" s="30"/>
      <c r="R114" s="88"/>
      <c r="AE114" s="113" t="str">
        <f t="shared" si="3"/>
        <v/>
      </c>
      <c r="AF114" s="113"/>
      <c r="AG114" s="113"/>
      <c r="AH114" s="113"/>
      <c r="AI114" s="113"/>
      <c r="AJ114" s="113"/>
    </row>
    <row r="115" spans="1:36" ht="15.75" customHeight="1">
      <c r="A115" s="103">
        <v>101</v>
      </c>
      <c r="B115" s="94"/>
      <c r="C115" s="94"/>
      <c r="D115" s="66"/>
      <c r="E115" s="94"/>
      <c r="F115" s="80"/>
      <c r="G115" s="62"/>
      <c r="H115" s="62"/>
      <c r="I115" s="62"/>
      <c r="J115" s="62"/>
      <c r="K115" s="62"/>
      <c r="L115" s="62"/>
      <c r="M115" s="111"/>
      <c r="N115" s="111"/>
      <c r="O115" s="112"/>
      <c r="P115" s="63" t="str">
        <f t="shared" si="4"/>
        <v/>
      </c>
      <c r="Q115" s="30"/>
      <c r="R115" s="88"/>
      <c r="AE115" s="113" t="str">
        <f t="shared" si="3"/>
        <v/>
      </c>
      <c r="AF115" s="113"/>
      <c r="AG115" s="113"/>
      <c r="AH115" s="113"/>
      <c r="AI115" s="113"/>
      <c r="AJ115" s="113"/>
    </row>
    <row r="116" spans="1:36" ht="15.75" customHeight="1">
      <c r="A116" s="103">
        <v>102</v>
      </c>
      <c r="B116" s="65"/>
      <c r="C116" s="94"/>
      <c r="D116" s="66"/>
      <c r="E116" s="67"/>
      <c r="F116" s="80"/>
      <c r="G116" s="62"/>
      <c r="H116" s="62"/>
      <c r="I116" s="62"/>
      <c r="J116" s="62"/>
      <c r="K116" s="62"/>
      <c r="L116" s="62"/>
      <c r="M116" s="111"/>
      <c r="N116" s="111"/>
      <c r="O116" s="112"/>
      <c r="P116" s="63" t="str">
        <f t="shared" si="4"/>
        <v/>
      </c>
      <c r="Q116" s="30"/>
      <c r="R116" s="88"/>
      <c r="AE116" s="113" t="str">
        <f t="shared" si="3"/>
        <v/>
      </c>
      <c r="AF116" s="113"/>
      <c r="AG116" s="113"/>
      <c r="AH116" s="113"/>
      <c r="AI116" s="113"/>
      <c r="AJ116" s="113"/>
    </row>
    <row r="117" spans="1:36" ht="15.75" customHeight="1">
      <c r="A117" s="103">
        <v>103</v>
      </c>
      <c r="B117" s="65"/>
      <c r="C117" s="80"/>
      <c r="D117" s="66"/>
      <c r="E117" s="67"/>
      <c r="F117" s="80"/>
      <c r="G117" s="62"/>
      <c r="H117" s="62"/>
      <c r="I117" s="62"/>
      <c r="J117" s="62"/>
      <c r="K117" s="62"/>
      <c r="L117" s="62"/>
      <c r="M117" s="111"/>
      <c r="N117" s="111"/>
      <c r="O117" s="112"/>
      <c r="P117" s="63" t="str">
        <f t="shared" si="4"/>
        <v/>
      </c>
      <c r="Q117" s="30"/>
      <c r="R117" s="88"/>
      <c r="AE117" s="113" t="str">
        <f t="shared" si="3"/>
        <v/>
      </c>
      <c r="AF117" s="113"/>
      <c r="AG117" s="113"/>
      <c r="AH117" s="113"/>
      <c r="AI117" s="113"/>
      <c r="AJ117" s="113"/>
    </row>
    <row r="118" spans="1:36" ht="15.75" customHeight="1">
      <c r="A118" s="103">
        <v>104</v>
      </c>
      <c r="B118" s="65"/>
      <c r="C118" s="80"/>
      <c r="D118" s="66"/>
      <c r="E118" s="67"/>
      <c r="F118" s="80"/>
      <c r="G118" s="62"/>
      <c r="H118" s="62"/>
      <c r="I118" s="62"/>
      <c r="J118" s="62"/>
      <c r="K118" s="62"/>
      <c r="L118" s="62"/>
      <c r="M118" s="111"/>
      <c r="N118" s="111"/>
      <c r="O118" s="112"/>
      <c r="P118" s="63" t="str">
        <f t="shared" si="4"/>
        <v/>
      </c>
      <c r="Q118" s="30"/>
      <c r="R118" s="88"/>
      <c r="AE118" s="113" t="str">
        <f t="shared" si="3"/>
        <v/>
      </c>
      <c r="AF118" s="113"/>
      <c r="AG118" s="113"/>
      <c r="AH118" s="113"/>
      <c r="AI118" s="113"/>
      <c r="AJ118" s="113"/>
    </row>
    <row r="119" spans="1:36" ht="15.75" customHeight="1">
      <c r="A119" s="103">
        <v>105</v>
      </c>
      <c r="B119" s="65"/>
      <c r="C119" s="80"/>
      <c r="D119" s="66"/>
      <c r="E119" s="67"/>
      <c r="F119" s="80"/>
      <c r="G119" s="62"/>
      <c r="H119" s="62"/>
      <c r="I119" s="62"/>
      <c r="J119" s="62"/>
      <c r="K119" s="62"/>
      <c r="L119" s="62"/>
      <c r="M119" s="111"/>
      <c r="N119" s="111"/>
      <c r="O119" s="112"/>
      <c r="P119" s="63" t="str">
        <f t="shared" si="4"/>
        <v/>
      </c>
      <c r="Q119" s="30"/>
      <c r="R119" s="88"/>
      <c r="AE119" s="113" t="str">
        <f t="shared" si="3"/>
        <v/>
      </c>
      <c r="AF119" s="113"/>
      <c r="AG119" s="113"/>
      <c r="AH119" s="113"/>
      <c r="AI119" s="113"/>
      <c r="AJ119" s="113"/>
    </row>
    <row r="120" spans="1:36" ht="15.75" customHeight="1">
      <c r="A120" s="103">
        <v>106</v>
      </c>
      <c r="B120" s="65"/>
      <c r="C120" s="80"/>
      <c r="D120" s="66"/>
      <c r="E120" s="67"/>
      <c r="F120" s="80"/>
      <c r="G120" s="62"/>
      <c r="H120" s="62"/>
      <c r="I120" s="62"/>
      <c r="J120" s="62"/>
      <c r="K120" s="62"/>
      <c r="L120" s="62"/>
      <c r="M120" s="111"/>
      <c r="N120" s="111"/>
      <c r="O120" s="112"/>
      <c r="P120" s="63" t="str">
        <f t="shared" si="4"/>
        <v/>
      </c>
      <c r="Q120" s="30"/>
      <c r="R120" s="88"/>
      <c r="AE120" s="113" t="str">
        <f t="shared" si="3"/>
        <v/>
      </c>
      <c r="AF120" s="113"/>
      <c r="AG120" s="113"/>
      <c r="AH120" s="113"/>
      <c r="AI120" s="113"/>
      <c r="AJ120" s="113"/>
    </row>
    <row r="121" spans="1:36" ht="15.75" customHeight="1">
      <c r="A121" s="103">
        <v>107</v>
      </c>
      <c r="B121" s="65"/>
      <c r="C121" s="80"/>
      <c r="D121" s="66"/>
      <c r="E121" s="67"/>
      <c r="F121" s="80"/>
      <c r="G121" s="62"/>
      <c r="H121" s="62"/>
      <c r="I121" s="62"/>
      <c r="J121" s="62"/>
      <c r="K121" s="62"/>
      <c r="L121" s="62"/>
      <c r="M121" s="111"/>
      <c r="N121" s="111"/>
      <c r="O121" s="112"/>
      <c r="P121" s="63" t="str">
        <f t="shared" si="4"/>
        <v/>
      </c>
      <c r="Q121" s="30"/>
      <c r="R121" s="88"/>
      <c r="AE121" s="113" t="str">
        <f t="shared" si="3"/>
        <v/>
      </c>
      <c r="AF121" s="113"/>
      <c r="AG121" s="113"/>
      <c r="AH121" s="113"/>
      <c r="AI121" s="113"/>
      <c r="AJ121" s="113"/>
    </row>
    <row r="122" spans="1:36" ht="15.75" customHeight="1">
      <c r="A122" s="103">
        <v>108</v>
      </c>
      <c r="B122" s="65"/>
      <c r="C122" s="80"/>
      <c r="D122" s="66"/>
      <c r="E122" s="67"/>
      <c r="F122" s="80"/>
      <c r="G122" s="62"/>
      <c r="H122" s="62"/>
      <c r="I122" s="62"/>
      <c r="J122" s="62"/>
      <c r="K122" s="62"/>
      <c r="L122" s="62"/>
      <c r="M122" s="111"/>
      <c r="N122" s="111"/>
      <c r="O122" s="112"/>
      <c r="P122" s="63" t="str">
        <f t="shared" si="4"/>
        <v/>
      </c>
      <c r="Q122" s="30"/>
      <c r="R122" s="88"/>
      <c r="AE122" s="113" t="str">
        <f t="shared" si="3"/>
        <v/>
      </c>
      <c r="AF122" s="113"/>
      <c r="AG122" s="113"/>
      <c r="AH122" s="113"/>
      <c r="AI122" s="113"/>
      <c r="AJ122" s="113"/>
    </row>
    <row r="123" spans="1:36" ht="15.75" customHeight="1">
      <c r="A123" s="103">
        <v>109</v>
      </c>
      <c r="B123" s="65"/>
      <c r="C123" s="80"/>
      <c r="D123" s="66"/>
      <c r="E123" s="67"/>
      <c r="F123" s="80"/>
      <c r="G123" s="62"/>
      <c r="H123" s="62"/>
      <c r="I123" s="62"/>
      <c r="J123" s="62"/>
      <c r="K123" s="62"/>
      <c r="L123" s="62"/>
      <c r="M123" s="111"/>
      <c r="N123" s="111"/>
      <c r="O123" s="112"/>
      <c r="P123" s="63" t="str">
        <f t="shared" si="4"/>
        <v/>
      </c>
      <c r="Q123" s="30"/>
      <c r="R123" s="88"/>
      <c r="AE123" s="113" t="str">
        <f t="shared" si="3"/>
        <v/>
      </c>
      <c r="AF123" s="113"/>
      <c r="AG123" s="113"/>
      <c r="AH123" s="113"/>
      <c r="AI123" s="113"/>
      <c r="AJ123" s="113"/>
    </row>
    <row r="124" spans="1:36" ht="15.75" customHeight="1">
      <c r="A124" s="103">
        <v>110</v>
      </c>
      <c r="B124" s="65"/>
      <c r="C124" s="80"/>
      <c r="D124" s="66"/>
      <c r="E124" s="67"/>
      <c r="F124" s="80"/>
      <c r="G124" s="62"/>
      <c r="H124" s="62"/>
      <c r="I124" s="62"/>
      <c r="J124" s="62"/>
      <c r="K124" s="62"/>
      <c r="L124" s="62"/>
      <c r="M124" s="111"/>
      <c r="N124" s="111"/>
      <c r="O124" s="112"/>
      <c r="P124" s="63" t="str">
        <f t="shared" si="4"/>
        <v/>
      </c>
      <c r="Q124" s="30"/>
      <c r="R124" s="88"/>
      <c r="AE124" s="113" t="str">
        <f t="shared" si="3"/>
        <v/>
      </c>
      <c r="AF124" s="113"/>
      <c r="AG124" s="113"/>
      <c r="AH124" s="113"/>
      <c r="AI124" s="113"/>
      <c r="AJ124" s="113"/>
    </row>
    <row r="125" spans="1:36" ht="15.75" customHeight="1">
      <c r="A125" s="103">
        <v>111</v>
      </c>
      <c r="B125" s="65"/>
      <c r="C125" s="80"/>
      <c r="D125" s="66"/>
      <c r="E125" s="67"/>
      <c r="F125" s="80"/>
      <c r="G125" s="62"/>
      <c r="H125" s="62"/>
      <c r="I125" s="62"/>
      <c r="J125" s="62"/>
      <c r="K125" s="62"/>
      <c r="L125" s="62"/>
      <c r="M125" s="111"/>
      <c r="N125" s="111"/>
      <c r="O125" s="112"/>
      <c r="P125" s="63" t="str">
        <f t="shared" si="4"/>
        <v/>
      </c>
      <c r="Q125" s="30"/>
      <c r="R125" s="88"/>
      <c r="AE125" s="113" t="str">
        <f t="shared" si="3"/>
        <v/>
      </c>
      <c r="AF125" s="113"/>
      <c r="AG125" s="113"/>
      <c r="AH125" s="113"/>
      <c r="AI125" s="113"/>
      <c r="AJ125" s="113"/>
    </row>
    <row r="126" spans="1:36" ht="15.75" customHeight="1">
      <c r="A126" s="103">
        <v>112</v>
      </c>
      <c r="B126" s="65"/>
      <c r="C126" s="80"/>
      <c r="D126" s="66"/>
      <c r="E126" s="67"/>
      <c r="F126" s="80"/>
      <c r="G126" s="62"/>
      <c r="H126" s="62"/>
      <c r="I126" s="62"/>
      <c r="J126" s="62"/>
      <c r="K126" s="62"/>
      <c r="L126" s="62"/>
      <c r="M126" s="111"/>
      <c r="N126" s="111"/>
      <c r="O126" s="112"/>
      <c r="P126" s="63" t="str">
        <f t="shared" si="4"/>
        <v/>
      </c>
      <c r="Q126" s="30"/>
      <c r="R126" s="88"/>
      <c r="AE126" s="113" t="str">
        <f t="shared" si="3"/>
        <v/>
      </c>
      <c r="AF126" s="113"/>
      <c r="AG126" s="113"/>
      <c r="AH126" s="113"/>
      <c r="AI126" s="113"/>
      <c r="AJ126" s="113"/>
    </row>
    <row r="127" spans="1:36" ht="15.75" customHeight="1">
      <c r="A127" s="103">
        <v>113</v>
      </c>
      <c r="B127" s="65"/>
      <c r="C127" s="80"/>
      <c r="D127" s="66"/>
      <c r="E127" s="67"/>
      <c r="F127" s="80"/>
      <c r="G127" s="62"/>
      <c r="H127" s="62"/>
      <c r="I127" s="62"/>
      <c r="J127" s="62"/>
      <c r="K127" s="62"/>
      <c r="L127" s="62"/>
      <c r="M127" s="111"/>
      <c r="N127" s="111"/>
      <c r="O127" s="112"/>
      <c r="P127" s="63" t="str">
        <f t="shared" si="4"/>
        <v/>
      </c>
      <c r="Q127" s="30"/>
      <c r="R127" s="88"/>
      <c r="AE127" s="113" t="str">
        <f t="shared" si="3"/>
        <v/>
      </c>
      <c r="AF127" s="113"/>
      <c r="AG127" s="113"/>
      <c r="AH127" s="113"/>
      <c r="AI127" s="113"/>
      <c r="AJ127" s="113"/>
    </row>
    <row r="128" spans="1:36" ht="15.75" customHeight="1">
      <c r="A128" s="103">
        <v>114</v>
      </c>
      <c r="B128" s="65"/>
      <c r="C128" s="80"/>
      <c r="D128" s="66"/>
      <c r="E128" s="67"/>
      <c r="F128" s="80"/>
      <c r="G128" s="62"/>
      <c r="H128" s="62"/>
      <c r="I128" s="62"/>
      <c r="J128" s="62"/>
      <c r="K128" s="62"/>
      <c r="L128" s="62"/>
      <c r="M128" s="111"/>
      <c r="N128" s="111"/>
      <c r="O128" s="112"/>
      <c r="P128" s="63" t="str">
        <f t="shared" si="4"/>
        <v/>
      </c>
      <c r="Q128" s="30"/>
      <c r="R128" s="88"/>
      <c r="AE128" s="113" t="str">
        <f t="shared" si="3"/>
        <v/>
      </c>
      <c r="AF128" s="113"/>
      <c r="AG128" s="113"/>
      <c r="AH128" s="113"/>
      <c r="AI128" s="113"/>
      <c r="AJ128" s="113"/>
    </row>
    <row r="129" spans="1:36" ht="15.75" customHeight="1">
      <c r="A129" s="103">
        <v>115</v>
      </c>
      <c r="B129" s="65"/>
      <c r="C129" s="80"/>
      <c r="D129" s="66"/>
      <c r="E129" s="67"/>
      <c r="F129" s="80"/>
      <c r="G129" s="62"/>
      <c r="H129" s="62"/>
      <c r="I129" s="62"/>
      <c r="J129" s="62"/>
      <c r="K129" s="62"/>
      <c r="L129" s="62"/>
      <c r="M129" s="111"/>
      <c r="N129" s="111"/>
      <c r="O129" s="112"/>
      <c r="P129" s="63" t="str">
        <f t="shared" si="4"/>
        <v/>
      </c>
      <c r="Q129" s="30"/>
      <c r="R129" s="88"/>
      <c r="AE129" s="113" t="str">
        <f t="shared" si="3"/>
        <v/>
      </c>
      <c r="AF129" s="113"/>
      <c r="AG129" s="113"/>
      <c r="AH129" s="113"/>
      <c r="AI129" s="113"/>
      <c r="AJ129" s="113"/>
    </row>
    <row r="130" spans="1:36" ht="15.75" customHeight="1">
      <c r="A130" s="103">
        <v>116</v>
      </c>
      <c r="B130" s="65"/>
      <c r="C130" s="80"/>
      <c r="D130" s="66"/>
      <c r="E130" s="67"/>
      <c r="F130" s="80"/>
      <c r="G130" s="62"/>
      <c r="H130" s="62"/>
      <c r="I130" s="62"/>
      <c r="J130" s="62"/>
      <c r="K130" s="62"/>
      <c r="L130" s="62"/>
      <c r="M130" s="111"/>
      <c r="N130" s="111"/>
      <c r="O130" s="112"/>
      <c r="P130" s="63" t="str">
        <f t="shared" si="4"/>
        <v/>
      </c>
      <c r="Q130" s="30"/>
      <c r="R130" s="88"/>
      <c r="AE130" s="113" t="str">
        <f t="shared" si="3"/>
        <v/>
      </c>
      <c r="AF130" s="113"/>
      <c r="AG130" s="113"/>
      <c r="AH130" s="113"/>
      <c r="AI130" s="113"/>
      <c r="AJ130" s="113"/>
    </row>
    <row r="131" spans="1:36" ht="15.75" customHeight="1">
      <c r="A131" s="103">
        <v>117</v>
      </c>
      <c r="B131" s="65"/>
      <c r="C131" s="80"/>
      <c r="D131" s="66"/>
      <c r="E131" s="67"/>
      <c r="F131" s="80"/>
      <c r="G131" s="62"/>
      <c r="H131" s="62"/>
      <c r="I131" s="62"/>
      <c r="J131" s="62"/>
      <c r="K131" s="62"/>
      <c r="L131" s="62"/>
      <c r="M131" s="111"/>
      <c r="N131" s="111"/>
      <c r="O131" s="112"/>
      <c r="P131" s="63" t="str">
        <f t="shared" si="4"/>
        <v/>
      </c>
      <c r="Q131" s="30"/>
      <c r="R131" s="88"/>
      <c r="AE131" s="113" t="str">
        <f t="shared" si="3"/>
        <v/>
      </c>
      <c r="AF131" s="113"/>
      <c r="AG131" s="113"/>
      <c r="AH131" s="113"/>
      <c r="AI131" s="113"/>
      <c r="AJ131" s="113"/>
    </row>
    <row r="132" spans="1:36" ht="15.75" customHeight="1">
      <c r="A132" s="103">
        <v>118</v>
      </c>
      <c r="B132" s="65"/>
      <c r="C132" s="80"/>
      <c r="D132" s="66"/>
      <c r="E132" s="67"/>
      <c r="F132" s="80"/>
      <c r="G132" s="62"/>
      <c r="H132" s="62"/>
      <c r="I132" s="62"/>
      <c r="J132" s="62"/>
      <c r="K132" s="62"/>
      <c r="L132" s="62"/>
      <c r="M132" s="111"/>
      <c r="N132" s="111"/>
      <c r="O132" s="112"/>
      <c r="P132" s="63" t="str">
        <f t="shared" si="4"/>
        <v/>
      </c>
      <c r="Q132" s="30"/>
      <c r="R132" s="88"/>
      <c r="AE132" s="113" t="str">
        <f t="shared" si="3"/>
        <v/>
      </c>
      <c r="AF132" s="113"/>
      <c r="AG132" s="113"/>
      <c r="AH132" s="113"/>
      <c r="AI132" s="113"/>
      <c r="AJ132" s="113"/>
    </row>
    <row r="133" spans="1:36" ht="15.75" customHeight="1">
      <c r="A133" s="103">
        <v>119</v>
      </c>
      <c r="B133" s="65"/>
      <c r="C133" s="80"/>
      <c r="D133" s="66"/>
      <c r="E133" s="67"/>
      <c r="F133" s="80"/>
      <c r="G133" s="62"/>
      <c r="H133" s="62"/>
      <c r="I133" s="62"/>
      <c r="J133" s="62"/>
      <c r="K133" s="62"/>
      <c r="L133" s="62"/>
      <c r="M133" s="111"/>
      <c r="N133" s="111"/>
      <c r="O133" s="112"/>
      <c r="P133" s="63" t="str">
        <f t="shared" si="4"/>
        <v/>
      </c>
      <c r="Q133" s="30"/>
      <c r="R133" s="88"/>
      <c r="AE133" s="113" t="str">
        <f t="shared" si="3"/>
        <v/>
      </c>
      <c r="AF133" s="113"/>
      <c r="AG133" s="113"/>
      <c r="AH133" s="113"/>
      <c r="AI133" s="113"/>
      <c r="AJ133" s="113"/>
    </row>
    <row r="134" spans="1:36" ht="15.75" customHeight="1">
      <c r="A134" s="103">
        <v>120</v>
      </c>
      <c r="B134" s="65"/>
      <c r="C134" s="80"/>
      <c r="D134" s="66"/>
      <c r="E134" s="67"/>
      <c r="F134" s="80"/>
      <c r="G134" s="62"/>
      <c r="H134" s="62"/>
      <c r="I134" s="62"/>
      <c r="J134" s="62"/>
      <c r="K134" s="62"/>
      <c r="L134" s="62"/>
      <c r="M134" s="111"/>
      <c r="N134" s="111"/>
      <c r="O134" s="112"/>
      <c r="P134" s="63" t="str">
        <f t="shared" si="4"/>
        <v/>
      </c>
      <c r="Q134" s="30"/>
      <c r="R134" s="88"/>
      <c r="AE134" s="113" t="str">
        <f t="shared" si="3"/>
        <v/>
      </c>
      <c r="AF134" s="113"/>
      <c r="AG134" s="113"/>
      <c r="AH134" s="113"/>
      <c r="AI134" s="113"/>
      <c r="AJ134" s="113"/>
    </row>
    <row r="135" spans="1:36" ht="15.75" customHeight="1">
      <c r="A135" s="59">
        <v>121</v>
      </c>
      <c r="B135" s="65"/>
      <c r="C135" s="79"/>
      <c r="D135" s="60"/>
      <c r="E135" s="61"/>
      <c r="F135" s="79"/>
      <c r="G135" s="62"/>
      <c r="H135" s="62"/>
      <c r="I135" s="62"/>
      <c r="J135" s="62"/>
      <c r="K135" s="62"/>
      <c r="L135" s="62"/>
      <c r="M135" s="111"/>
      <c r="N135" s="111"/>
      <c r="O135" s="112"/>
      <c r="P135" s="63" t="str">
        <f t="shared" si="4"/>
        <v/>
      </c>
      <c r="Q135" s="30"/>
      <c r="R135" s="88"/>
      <c r="AE135" s="113" t="str">
        <f t="shared" si="3"/>
        <v/>
      </c>
      <c r="AF135" s="113"/>
      <c r="AG135" s="113"/>
      <c r="AH135" s="113"/>
      <c r="AI135" s="113"/>
      <c r="AJ135" s="113"/>
    </row>
    <row r="136" spans="1:36" ht="15.75" customHeight="1">
      <c r="A136" s="64">
        <v>122</v>
      </c>
      <c r="B136" s="65"/>
      <c r="C136" s="80"/>
      <c r="D136" s="66"/>
      <c r="E136" s="67"/>
      <c r="F136" s="80"/>
      <c r="G136" s="62"/>
      <c r="H136" s="62"/>
      <c r="I136" s="62"/>
      <c r="J136" s="62"/>
      <c r="K136" s="62"/>
      <c r="L136" s="62"/>
      <c r="M136" s="111"/>
      <c r="N136" s="111"/>
      <c r="O136" s="112"/>
      <c r="P136" s="63" t="str">
        <f t="shared" si="4"/>
        <v/>
      </c>
      <c r="Q136" s="30"/>
      <c r="R136" s="88"/>
      <c r="AE136" s="113" t="str">
        <f t="shared" si="3"/>
        <v/>
      </c>
      <c r="AF136" s="113"/>
      <c r="AG136" s="113"/>
      <c r="AH136" s="113"/>
      <c r="AI136" s="113"/>
      <c r="AJ136" s="113"/>
    </row>
    <row r="137" spans="1:36" ht="15.75" customHeight="1">
      <c r="A137" s="64">
        <v>123</v>
      </c>
      <c r="B137" s="65"/>
      <c r="C137" s="80"/>
      <c r="D137" s="66"/>
      <c r="E137" s="67"/>
      <c r="F137" s="80"/>
      <c r="G137" s="62"/>
      <c r="H137" s="62"/>
      <c r="I137" s="62"/>
      <c r="J137" s="62"/>
      <c r="K137" s="62"/>
      <c r="L137" s="62"/>
      <c r="M137" s="111"/>
      <c r="N137" s="111"/>
      <c r="O137" s="112"/>
      <c r="P137" s="63" t="str">
        <f t="shared" si="4"/>
        <v/>
      </c>
      <c r="Q137" s="30"/>
      <c r="R137" s="88"/>
      <c r="AE137" s="113" t="str">
        <f t="shared" si="3"/>
        <v/>
      </c>
      <c r="AF137" s="113"/>
      <c r="AG137" s="113"/>
      <c r="AH137" s="113"/>
      <c r="AI137" s="113"/>
      <c r="AJ137" s="113"/>
    </row>
    <row r="138" spans="1:36" ht="15.75" customHeight="1">
      <c r="A138" s="64">
        <v>124</v>
      </c>
      <c r="B138" s="65"/>
      <c r="C138" s="80"/>
      <c r="D138" s="66"/>
      <c r="E138" s="67"/>
      <c r="F138" s="80"/>
      <c r="G138" s="62"/>
      <c r="H138" s="62"/>
      <c r="I138" s="62"/>
      <c r="J138" s="62"/>
      <c r="K138" s="62"/>
      <c r="L138" s="62"/>
      <c r="M138" s="111"/>
      <c r="N138" s="111"/>
      <c r="O138" s="112"/>
      <c r="P138" s="63" t="str">
        <f t="shared" si="4"/>
        <v/>
      </c>
      <c r="Q138" s="30"/>
      <c r="R138" s="88"/>
      <c r="AE138" s="113" t="str">
        <f t="shared" si="3"/>
        <v/>
      </c>
      <c r="AF138" s="113"/>
      <c r="AG138" s="113"/>
      <c r="AH138" s="113"/>
      <c r="AI138" s="113"/>
      <c r="AJ138" s="113"/>
    </row>
    <row r="139" spans="1:36" ht="15.75" customHeight="1">
      <c r="A139" s="64">
        <v>125</v>
      </c>
      <c r="B139" s="65"/>
      <c r="C139" s="80"/>
      <c r="D139" s="66"/>
      <c r="E139" s="67"/>
      <c r="F139" s="80"/>
      <c r="G139" s="62"/>
      <c r="H139" s="62"/>
      <c r="I139" s="62"/>
      <c r="J139" s="62"/>
      <c r="K139" s="62"/>
      <c r="L139" s="62"/>
      <c r="M139" s="111"/>
      <c r="N139" s="111"/>
      <c r="O139" s="112"/>
      <c r="P139" s="63" t="str">
        <f t="shared" si="4"/>
        <v/>
      </c>
      <c r="Q139" s="30"/>
      <c r="R139" s="88"/>
      <c r="AE139" s="113" t="str">
        <f t="shared" si="3"/>
        <v/>
      </c>
      <c r="AF139" s="113"/>
      <c r="AG139" s="113"/>
      <c r="AH139" s="113"/>
      <c r="AI139" s="113"/>
      <c r="AJ139" s="113"/>
    </row>
    <row r="140" spans="1:36" ht="15.75" customHeight="1">
      <c r="A140" s="64">
        <v>126</v>
      </c>
      <c r="B140" s="65"/>
      <c r="C140" s="80"/>
      <c r="D140" s="66"/>
      <c r="E140" s="67"/>
      <c r="F140" s="80"/>
      <c r="G140" s="62"/>
      <c r="H140" s="62"/>
      <c r="I140" s="62"/>
      <c r="J140" s="62"/>
      <c r="K140" s="62"/>
      <c r="L140" s="62"/>
      <c r="M140" s="111"/>
      <c r="N140" s="111"/>
      <c r="O140" s="112"/>
      <c r="P140" s="63" t="str">
        <f t="shared" si="4"/>
        <v/>
      </c>
      <c r="Q140" s="30"/>
      <c r="R140" s="88"/>
      <c r="AE140" s="113" t="str">
        <f t="shared" ref="AE140:AE203" si="5">C143&amp;D143&amp;F143</f>
        <v/>
      </c>
      <c r="AF140" s="113"/>
      <c r="AG140" s="113"/>
      <c r="AH140" s="113"/>
      <c r="AI140" s="113"/>
      <c r="AJ140" s="113"/>
    </row>
    <row r="141" spans="1:36" ht="15.75" customHeight="1">
      <c r="A141" s="64">
        <v>127</v>
      </c>
      <c r="B141" s="65"/>
      <c r="C141" s="80"/>
      <c r="D141" s="66"/>
      <c r="E141" s="67"/>
      <c r="F141" s="80"/>
      <c r="G141" s="62"/>
      <c r="H141" s="62"/>
      <c r="I141" s="62"/>
      <c r="J141" s="62"/>
      <c r="K141" s="62"/>
      <c r="L141" s="62"/>
      <c r="M141" s="111"/>
      <c r="N141" s="111"/>
      <c r="O141" s="112"/>
      <c r="P141" s="63" t="str">
        <f t="shared" si="4"/>
        <v/>
      </c>
      <c r="Q141" s="30"/>
      <c r="R141" s="88"/>
      <c r="AE141" s="113" t="str">
        <f t="shared" si="5"/>
        <v/>
      </c>
      <c r="AF141" s="113"/>
      <c r="AG141" s="113"/>
      <c r="AH141" s="113"/>
      <c r="AI141" s="113"/>
      <c r="AJ141" s="113"/>
    </row>
    <row r="142" spans="1:36" ht="15.75" customHeight="1">
      <c r="A142" s="64">
        <v>128</v>
      </c>
      <c r="B142" s="65"/>
      <c r="C142" s="80"/>
      <c r="D142" s="66"/>
      <c r="E142" s="67"/>
      <c r="F142" s="80"/>
      <c r="G142" s="62"/>
      <c r="H142" s="62"/>
      <c r="I142" s="62"/>
      <c r="J142" s="62"/>
      <c r="K142" s="62"/>
      <c r="L142" s="62"/>
      <c r="M142" s="111"/>
      <c r="N142" s="111"/>
      <c r="O142" s="112"/>
      <c r="P142" s="63" t="str">
        <f t="shared" si="4"/>
        <v/>
      </c>
      <c r="Q142" s="30"/>
      <c r="R142" s="88"/>
      <c r="AE142" s="113" t="str">
        <f t="shared" si="5"/>
        <v/>
      </c>
      <c r="AF142" s="113"/>
      <c r="AG142" s="113"/>
      <c r="AH142" s="113"/>
      <c r="AI142" s="113"/>
      <c r="AJ142" s="113"/>
    </row>
    <row r="143" spans="1:36" ht="15.75" customHeight="1">
      <c r="A143" s="64">
        <v>129</v>
      </c>
      <c r="B143" s="65"/>
      <c r="C143" s="80"/>
      <c r="D143" s="66"/>
      <c r="E143" s="67"/>
      <c r="F143" s="80"/>
      <c r="G143" s="62"/>
      <c r="H143" s="62"/>
      <c r="I143" s="62"/>
      <c r="J143" s="62"/>
      <c r="K143" s="62"/>
      <c r="L143" s="62"/>
      <c r="M143" s="111"/>
      <c r="N143" s="111"/>
      <c r="O143" s="112"/>
      <c r="P143" s="63" t="str">
        <f t="shared" ref="P143:P206" si="6">IFERROR(VLOOKUP(AE140,$R$15:$AC$66,2,FALSE),"")</f>
        <v/>
      </c>
      <c r="Q143" s="30"/>
      <c r="R143" s="88"/>
      <c r="AE143" s="113" t="str">
        <f t="shared" si="5"/>
        <v/>
      </c>
      <c r="AF143" s="113"/>
      <c r="AG143" s="113"/>
      <c r="AH143" s="113"/>
      <c r="AI143" s="113"/>
      <c r="AJ143" s="113"/>
    </row>
    <row r="144" spans="1:36" ht="15.75" customHeight="1">
      <c r="A144" s="64">
        <v>130</v>
      </c>
      <c r="B144" s="65"/>
      <c r="C144" s="80"/>
      <c r="D144" s="66"/>
      <c r="E144" s="67"/>
      <c r="F144" s="80"/>
      <c r="G144" s="62"/>
      <c r="H144" s="62"/>
      <c r="I144" s="62"/>
      <c r="J144" s="62"/>
      <c r="K144" s="62"/>
      <c r="L144" s="62"/>
      <c r="M144" s="111"/>
      <c r="N144" s="111"/>
      <c r="O144" s="112"/>
      <c r="P144" s="63" t="str">
        <f t="shared" si="6"/>
        <v/>
      </c>
      <c r="Q144" s="30"/>
      <c r="R144" s="88"/>
      <c r="AE144" s="113" t="str">
        <f t="shared" si="5"/>
        <v/>
      </c>
      <c r="AF144" s="113"/>
      <c r="AG144" s="113"/>
      <c r="AH144" s="113"/>
      <c r="AI144" s="113"/>
      <c r="AJ144" s="113"/>
    </row>
    <row r="145" spans="1:36" ht="15.75" customHeight="1">
      <c r="A145" s="64">
        <v>131</v>
      </c>
      <c r="B145" s="65"/>
      <c r="C145" s="80"/>
      <c r="D145" s="66"/>
      <c r="E145" s="67"/>
      <c r="F145" s="80"/>
      <c r="G145" s="62"/>
      <c r="H145" s="62"/>
      <c r="I145" s="62"/>
      <c r="J145" s="62"/>
      <c r="K145" s="62"/>
      <c r="L145" s="62"/>
      <c r="M145" s="111"/>
      <c r="N145" s="111"/>
      <c r="O145" s="112"/>
      <c r="P145" s="63" t="str">
        <f t="shared" si="6"/>
        <v/>
      </c>
      <c r="Q145" s="30"/>
      <c r="R145" s="88"/>
      <c r="AE145" s="113" t="str">
        <f t="shared" si="5"/>
        <v/>
      </c>
      <c r="AF145" s="113"/>
      <c r="AG145" s="113"/>
      <c r="AH145" s="113"/>
      <c r="AI145" s="113"/>
      <c r="AJ145" s="113"/>
    </row>
    <row r="146" spans="1:36" ht="15.75" customHeight="1">
      <c r="A146" s="64">
        <v>132</v>
      </c>
      <c r="B146" s="65"/>
      <c r="C146" s="80"/>
      <c r="D146" s="66"/>
      <c r="E146" s="67"/>
      <c r="F146" s="80"/>
      <c r="G146" s="62"/>
      <c r="H146" s="62"/>
      <c r="I146" s="62"/>
      <c r="J146" s="62"/>
      <c r="K146" s="62"/>
      <c r="L146" s="62"/>
      <c r="M146" s="111"/>
      <c r="N146" s="111"/>
      <c r="O146" s="112"/>
      <c r="P146" s="63" t="str">
        <f t="shared" si="6"/>
        <v/>
      </c>
      <c r="Q146" s="30"/>
      <c r="R146" s="88"/>
      <c r="AE146" s="113" t="str">
        <f t="shared" si="5"/>
        <v/>
      </c>
      <c r="AF146" s="113"/>
      <c r="AG146" s="113"/>
      <c r="AH146" s="113"/>
      <c r="AI146" s="113"/>
      <c r="AJ146" s="113"/>
    </row>
    <row r="147" spans="1:36" ht="15.75" customHeight="1">
      <c r="A147" s="64">
        <v>133</v>
      </c>
      <c r="B147" s="65"/>
      <c r="C147" s="80"/>
      <c r="D147" s="66"/>
      <c r="E147" s="67"/>
      <c r="F147" s="80"/>
      <c r="G147" s="62"/>
      <c r="H147" s="62"/>
      <c r="I147" s="62"/>
      <c r="J147" s="62"/>
      <c r="K147" s="62"/>
      <c r="L147" s="62"/>
      <c r="M147" s="111"/>
      <c r="N147" s="111"/>
      <c r="O147" s="112"/>
      <c r="P147" s="63" t="str">
        <f t="shared" si="6"/>
        <v/>
      </c>
      <c r="Q147" s="30"/>
      <c r="R147" s="88"/>
      <c r="AE147" s="113" t="str">
        <f t="shared" si="5"/>
        <v/>
      </c>
      <c r="AF147" s="113"/>
      <c r="AG147" s="113"/>
      <c r="AH147" s="113"/>
      <c r="AI147" s="113"/>
      <c r="AJ147" s="113"/>
    </row>
    <row r="148" spans="1:36" ht="15.75" customHeight="1">
      <c r="A148" s="64">
        <v>134</v>
      </c>
      <c r="B148" s="65"/>
      <c r="C148" s="80"/>
      <c r="D148" s="66"/>
      <c r="E148" s="67"/>
      <c r="F148" s="80"/>
      <c r="G148" s="62"/>
      <c r="H148" s="62"/>
      <c r="I148" s="62"/>
      <c r="J148" s="62"/>
      <c r="K148" s="62"/>
      <c r="L148" s="62"/>
      <c r="M148" s="111"/>
      <c r="N148" s="111"/>
      <c r="O148" s="112"/>
      <c r="P148" s="63" t="str">
        <f t="shared" si="6"/>
        <v/>
      </c>
      <c r="Q148" s="30"/>
      <c r="R148" s="88"/>
      <c r="AE148" s="113" t="str">
        <f t="shared" si="5"/>
        <v/>
      </c>
      <c r="AF148" s="113"/>
      <c r="AG148" s="113"/>
      <c r="AH148" s="113"/>
      <c r="AI148" s="113"/>
      <c r="AJ148" s="113"/>
    </row>
    <row r="149" spans="1:36" ht="15.75" customHeight="1">
      <c r="A149" s="64">
        <v>135</v>
      </c>
      <c r="B149" s="65"/>
      <c r="C149" s="80"/>
      <c r="D149" s="66"/>
      <c r="E149" s="67"/>
      <c r="F149" s="80"/>
      <c r="G149" s="62"/>
      <c r="H149" s="62"/>
      <c r="I149" s="62"/>
      <c r="J149" s="62"/>
      <c r="K149" s="62"/>
      <c r="L149" s="62"/>
      <c r="M149" s="111"/>
      <c r="N149" s="111"/>
      <c r="O149" s="112"/>
      <c r="P149" s="63" t="str">
        <f t="shared" si="6"/>
        <v/>
      </c>
      <c r="Q149" s="30"/>
      <c r="R149" s="88"/>
      <c r="AE149" s="113" t="str">
        <f t="shared" si="5"/>
        <v/>
      </c>
      <c r="AF149" s="113"/>
      <c r="AG149" s="113"/>
      <c r="AH149" s="113"/>
      <c r="AI149" s="113"/>
      <c r="AJ149" s="113"/>
    </row>
    <row r="150" spans="1:36" ht="15.75" customHeight="1">
      <c r="A150" s="64">
        <v>136</v>
      </c>
      <c r="B150" s="65"/>
      <c r="C150" s="80"/>
      <c r="D150" s="66"/>
      <c r="E150" s="67"/>
      <c r="F150" s="80"/>
      <c r="G150" s="62"/>
      <c r="H150" s="62"/>
      <c r="I150" s="62"/>
      <c r="J150" s="62"/>
      <c r="K150" s="62"/>
      <c r="L150" s="62"/>
      <c r="M150" s="111"/>
      <c r="N150" s="111"/>
      <c r="O150" s="112"/>
      <c r="P150" s="63" t="str">
        <f t="shared" si="6"/>
        <v/>
      </c>
      <c r="Q150" s="30"/>
      <c r="R150" s="88"/>
      <c r="AE150" s="113" t="str">
        <f t="shared" si="5"/>
        <v/>
      </c>
      <c r="AF150" s="113"/>
      <c r="AG150" s="113"/>
      <c r="AH150" s="113"/>
      <c r="AI150" s="113"/>
      <c r="AJ150" s="113"/>
    </row>
    <row r="151" spans="1:36" ht="15.75" customHeight="1">
      <c r="A151" s="64">
        <v>137</v>
      </c>
      <c r="B151" s="65"/>
      <c r="C151" s="80"/>
      <c r="D151" s="66"/>
      <c r="E151" s="67"/>
      <c r="F151" s="80"/>
      <c r="G151" s="62"/>
      <c r="H151" s="62"/>
      <c r="I151" s="62"/>
      <c r="J151" s="62"/>
      <c r="K151" s="62"/>
      <c r="L151" s="62"/>
      <c r="M151" s="111"/>
      <c r="N151" s="111"/>
      <c r="O151" s="112"/>
      <c r="P151" s="63" t="str">
        <f t="shared" si="6"/>
        <v/>
      </c>
      <c r="Q151" s="30"/>
      <c r="R151" s="88"/>
      <c r="AE151" s="113" t="str">
        <f t="shared" si="5"/>
        <v/>
      </c>
      <c r="AF151" s="113"/>
      <c r="AG151" s="113"/>
      <c r="AH151" s="113"/>
      <c r="AI151" s="113"/>
      <c r="AJ151" s="113"/>
    </row>
    <row r="152" spans="1:36" ht="15.75" customHeight="1">
      <c r="A152" s="64">
        <v>138</v>
      </c>
      <c r="B152" s="65"/>
      <c r="C152" s="80"/>
      <c r="D152" s="66"/>
      <c r="E152" s="67"/>
      <c r="F152" s="80"/>
      <c r="G152" s="62"/>
      <c r="H152" s="62"/>
      <c r="I152" s="62"/>
      <c r="J152" s="62"/>
      <c r="K152" s="62"/>
      <c r="L152" s="62"/>
      <c r="M152" s="111"/>
      <c r="N152" s="111"/>
      <c r="O152" s="112"/>
      <c r="P152" s="63" t="str">
        <f t="shared" si="6"/>
        <v/>
      </c>
      <c r="Q152" s="30"/>
      <c r="R152" s="88"/>
      <c r="AE152" s="113" t="str">
        <f t="shared" si="5"/>
        <v/>
      </c>
      <c r="AF152" s="113"/>
      <c r="AG152" s="113"/>
      <c r="AH152" s="113"/>
      <c r="AI152" s="113"/>
      <c r="AJ152" s="113"/>
    </row>
    <row r="153" spans="1:36" ht="15.75" customHeight="1">
      <c r="A153" s="64">
        <v>139</v>
      </c>
      <c r="B153" s="65"/>
      <c r="C153" s="80"/>
      <c r="D153" s="66"/>
      <c r="E153" s="67"/>
      <c r="F153" s="80"/>
      <c r="G153" s="62"/>
      <c r="H153" s="62"/>
      <c r="I153" s="62"/>
      <c r="J153" s="62"/>
      <c r="K153" s="62"/>
      <c r="L153" s="62"/>
      <c r="M153" s="111"/>
      <c r="N153" s="111"/>
      <c r="O153" s="112"/>
      <c r="P153" s="63" t="str">
        <f t="shared" si="6"/>
        <v/>
      </c>
      <c r="Q153" s="30"/>
      <c r="R153" s="88"/>
      <c r="AE153" s="113" t="str">
        <f t="shared" si="5"/>
        <v/>
      </c>
      <c r="AF153" s="113"/>
      <c r="AG153" s="113"/>
      <c r="AH153" s="113"/>
      <c r="AI153" s="113"/>
      <c r="AJ153" s="113"/>
    </row>
    <row r="154" spans="1:36" ht="15.75" customHeight="1" thickBot="1">
      <c r="A154" s="68">
        <v>140</v>
      </c>
      <c r="B154" s="69"/>
      <c r="C154" s="81"/>
      <c r="D154" s="70"/>
      <c r="E154" s="71"/>
      <c r="F154" s="81"/>
      <c r="G154" s="62"/>
      <c r="H154" s="62"/>
      <c r="I154" s="62"/>
      <c r="J154" s="62"/>
      <c r="K154" s="62"/>
      <c r="L154" s="62"/>
      <c r="M154" s="109"/>
      <c r="N154" s="109"/>
      <c r="O154" s="110"/>
      <c r="P154" s="72" t="str">
        <f t="shared" si="6"/>
        <v/>
      </c>
      <c r="Q154" s="30"/>
      <c r="R154" s="88"/>
      <c r="AE154" s="113" t="str">
        <f t="shared" si="5"/>
        <v/>
      </c>
      <c r="AF154" s="113"/>
      <c r="AG154" s="113"/>
      <c r="AH154" s="113"/>
      <c r="AI154" s="113"/>
      <c r="AJ154" s="113"/>
    </row>
    <row r="155" spans="1:36" ht="15.75" customHeight="1">
      <c r="A155" s="73">
        <v>141</v>
      </c>
      <c r="B155" s="74"/>
      <c r="C155" s="77"/>
      <c r="D155" s="75"/>
      <c r="E155" s="76"/>
      <c r="F155" s="77"/>
      <c r="G155" s="62"/>
      <c r="H155" s="62"/>
      <c r="I155" s="62"/>
      <c r="J155" s="62"/>
      <c r="K155" s="62"/>
      <c r="L155" s="62"/>
      <c r="M155" s="114"/>
      <c r="N155" s="114"/>
      <c r="O155" s="115"/>
      <c r="P155" s="78" t="str">
        <f t="shared" si="6"/>
        <v/>
      </c>
      <c r="Q155" s="30"/>
      <c r="R155" s="88"/>
      <c r="AE155" s="113" t="str">
        <f t="shared" si="5"/>
        <v/>
      </c>
      <c r="AF155" s="113"/>
      <c r="AG155" s="113"/>
      <c r="AH155" s="113"/>
      <c r="AI155" s="113"/>
      <c r="AJ155" s="113"/>
    </row>
    <row r="156" spans="1:36" ht="15.75" customHeight="1">
      <c r="A156" s="64">
        <v>142</v>
      </c>
      <c r="B156" s="65"/>
      <c r="C156" s="80"/>
      <c r="D156" s="66"/>
      <c r="E156" s="67"/>
      <c r="F156" s="80"/>
      <c r="G156" s="62"/>
      <c r="H156" s="62"/>
      <c r="I156" s="62"/>
      <c r="J156" s="62"/>
      <c r="K156" s="62"/>
      <c r="L156" s="62"/>
      <c r="M156" s="111"/>
      <c r="N156" s="111"/>
      <c r="O156" s="112"/>
      <c r="P156" s="63" t="str">
        <f t="shared" si="6"/>
        <v/>
      </c>
      <c r="Q156" s="30"/>
      <c r="R156" s="88"/>
      <c r="AE156" s="113" t="str">
        <f t="shared" si="5"/>
        <v/>
      </c>
      <c r="AF156" s="113"/>
      <c r="AG156" s="113"/>
      <c r="AH156" s="113"/>
      <c r="AI156" s="113"/>
      <c r="AJ156" s="113"/>
    </row>
    <row r="157" spans="1:36" ht="15.75" customHeight="1">
      <c r="A157" s="64">
        <v>143</v>
      </c>
      <c r="B157" s="65"/>
      <c r="C157" s="80"/>
      <c r="D157" s="66"/>
      <c r="E157" s="67"/>
      <c r="F157" s="80"/>
      <c r="G157" s="62"/>
      <c r="H157" s="62"/>
      <c r="I157" s="62"/>
      <c r="J157" s="62"/>
      <c r="K157" s="62"/>
      <c r="L157" s="62"/>
      <c r="M157" s="111"/>
      <c r="N157" s="111"/>
      <c r="O157" s="112"/>
      <c r="P157" s="63" t="str">
        <f t="shared" si="6"/>
        <v/>
      </c>
      <c r="Q157" s="30"/>
      <c r="R157" s="88"/>
      <c r="AE157" s="113" t="str">
        <f t="shared" si="5"/>
        <v/>
      </c>
      <c r="AF157" s="113"/>
      <c r="AG157" s="113"/>
      <c r="AH157" s="113"/>
      <c r="AI157" s="113"/>
      <c r="AJ157" s="113"/>
    </row>
    <row r="158" spans="1:36" ht="15.75" customHeight="1">
      <c r="A158" s="64">
        <v>144</v>
      </c>
      <c r="B158" s="65"/>
      <c r="C158" s="80"/>
      <c r="D158" s="66"/>
      <c r="E158" s="67"/>
      <c r="F158" s="80"/>
      <c r="G158" s="62"/>
      <c r="H158" s="62"/>
      <c r="I158" s="62"/>
      <c r="J158" s="62"/>
      <c r="K158" s="62"/>
      <c r="L158" s="62"/>
      <c r="M158" s="111"/>
      <c r="N158" s="111"/>
      <c r="O158" s="112"/>
      <c r="P158" s="63" t="str">
        <f t="shared" si="6"/>
        <v/>
      </c>
      <c r="Q158" s="30"/>
      <c r="R158" s="88"/>
      <c r="AE158" s="113" t="str">
        <f t="shared" si="5"/>
        <v/>
      </c>
      <c r="AF158" s="113"/>
      <c r="AG158" s="113"/>
      <c r="AH158" s="113"/>
      <c r="AI158" s="113"/>
      <c r="AJ158" s="113"/>
    </row>
    <row r="159" spans="1:36" ht="15.75" customHeight="1">
      <c r="A159" s="64">
        <v>145</v>
      </c>
      <c r="B159" s="65"/>
      <c r="C159" s="80"/>
      <c r="D159" s="66"/>
      <c r="E159" s="67"/>
      <c r="F159" s="80"/>
      <c r="G159" s="62"/>
      <c r="H159" s="62"/>
      <c r="I159" s="62"/>
      <c r="J159" s="62"/>
      <c r="K159" s="62"/>
      <c r="L159" s="62"/>
      <c r="M159" s="111"/>
      <c r="N159" s="111"/>
      <c r="O159" s="112"/>
      <c r="P159" s="63" t="str">
        <f t="shared" si="6"/>
        <v/>
      </c>
      <c r="Q159" s="30"/>
      <c r="R159" s="88"/>
      <c r="AE159" s="113" t="str">
        <f t="shared" si="5"/>
        <v/>
      </c>
      <c r="AF159" s="113"/>
      <c r="AG159" s="113"/>
      <c r="AH159" s="113"/>
      <c r="AI159" s="113"/>
      <c r="AJ159" s="113"/>
    </row>
    <row r="160" spans="1:36" ht="15.75" customHeight="1">
      <c r="A160" s="64">
        <v>146</v>
      </c>
      <c r="B160" s="65"/>
      <c r="C160" s="80"/>
      <c r="D160" s="66"/>
      <c r="E160" s="67"/>
      <c r="F160" s="80"/>
      <c r="G160" s="62"/>
      <c r="H160" s="62"/>
      <c r="I160" s="62"/>
      <c r="J160" s="62"/>
      <c r="K160" s="62"/>
      <c r="L160" s="62"/>
      <c r="M160" s="111"/>
      <c r="N160" s="111"/>
      <c r="O160" s="112"/>
      <c r="P160" s="63" t="str">
        <f t="shared" si="6"/>
        <v/>
      </c>
      <c r="Q160" s="30"/>
      <c r="R160" s="88"/>
      <c r="AE160" s="113" t="str">
        <f t="shared" si="5"/>
        <v/>
      </c>
      <c r="AF160" s="113"/>
      <c r="AG160" s="113"/>
      <c r="AH160" s="113"/>
      <c r="AI160" s="113"/>
      <c r="AJ160" s="113"/>
    </row>
    <row r="161" spans="1:36" ht="15.75" customHeight="1">
      <c r="A161" s="64">
        <v>147</v>
      </c>
      <c r="B161" s="65"/>
      <c r="C161" s="80"/>
      <c r="D161" s="66"/>
      <c r="E161" s="67"/>
      <c r="F161" s="80"/>
      <c r="G161" s="62"/>
      <c r="H161" s="62"/>
      <c r="I161" s="62"/>
      <c r="J161" s="62"/>
      <c r="K161" s="62"/>
      <c r="L161" s="62"/>
      <c r="M161" s="111"/>
      <c r="N161" s="111"/>
      <c r="O161" s="112"/>
      <c r="P161" s="63" t="str">
        <f t="shared" si="6"/>
        <v/>
      </c>
      <c r="Q161" s="30"/>
      <c r="R161" s="88"/>
      <c r="AE161" s="113" t="str">
        <f t="shared" si="5"/>
        <v/>
      </c>
      <c r="AF161" s="113"/>
      <c r="AG161" s="113"/>
      <c r="AH161" s="113"/>
      <c r="AI161" s="113"/>
      <c r="AJ161" s="113"/>
    </row>
    <row r="162" spans="1:36" ht="15.75" customHeight="1">
      <c r="A162" s="64">
        <v>148</v>
      </c>
      <c r="B162" s="65"/>
      <c r="C162" s="80"/>
      <c r="D162" s="66"/>
      <c r="E162" s="67"/>
      <c r="F162" s="80"/>
      <c r="G162" s="62"/>
      <c r="H162" s="62"/>
      <c r="I162" s="62"/>
      <c r="J162" s="62"/>
      <c r="K162" s="62"/>
      <c r="L162" s="62"/>
      <c r="M162" s="111"/>
      <c r="N162" s="111"/>
      <c r="O162" s="112"/>
      <c r="P162" s="63" t="str">
        <f t="shared" si="6"/>
        <v/>
      </c>
      <c r="Q162" s="30"/>
      <c r="R162" s="88"/>
      <c r="AE162" s="113" t="str">
        <f t="shared" si="5"/>
        <v/>
      </c>
      <c r="AF162" s="113"/>
      <c r="AG162" s="113"/>
      <c r="AH162" s="113"/>
      <c r="AI162" s="113"/>
      <c r="AJ162" s="113"/>
    </row>
    <row r="163" spans="1:36" ht="15.75" customHeight="1">
      <c r="A163" s="64">
        <v>149</v>
      </c>
      <c r="B163" s="65"/>
      <c r="C163" s="80"/>
      <c r="D163" s="66"/>
      <c r="E163" s="67"/>
      <c r="F163" s="80"/>
      <c r="G163" s="62"/>
      <c r="H163" s="62"/>
      <c r="I163" s="62"/>
      <c r="J163" s="62"/>
      <c r="K163" s="62"/>
      <c r="L163" s="62"/>
      <c r="M163" s="111"/>
      <c r="N163" s="111"/>
      <c r="O163" s="112"/>
      <c r="P163" s="63" t="str">
        <f t="shared" si="6"/>
        <v/>
      </c>
      <c r="Q163" s="30"/>
      <c r="R163" s="88"/>
      <c r="AE163" s="113" t="str">
        <f t="shared" si="5"/>
        <v/>
      </c>
      <c r="AF163" s="113"/>
      <c r="AG163" s="113"/>
      <c r="AH163" s="113"/>
      <c r="AI163" s="113"/>
      <c r="AJ163" s="113"/>
    </row>
    <row r="164" spans="1:36" ht="15.75" customHeight="1">
      <c r="A164" s="64">
        <v>150</v>
      </c>
      <c r="B164" s="65"/>
      <c r="C164" s="80"/>
      <c r="D164" s="66"/>
      <c r="E164" s="67"/>
      <c r="F164" s="80"/>
      <c r="G164" s="62"/>
      <c r="H164" s="62"/>
      <c r="I164" s="62"/>
      <c r="J164" s="62"/>
      <c r="K164" s="62"/>
      <c r="L164" s="62"/>
      <c r="M164" s="111"/>
      <c r="N164" s="111"/>
      <c r="O164" s="112"/>
      <c r="P164" s="63" t="str">
        <f t="shared" si="6"/>
        <v/>
      </c>
      <c r="Q164" s="30"/>
      <c r="R164" s="88"/>
      <c r="AE164" s="113" t="str">
        <f t="shared" si="5"/>
        <v/>
      </c>
      <c r="AF164" s="113"/>
      <c r="AG164" s="113"/>
      <c r="AH164" s="113"/>
      <c r="AI164" s="113"/>
      <c r="AJ164" s="113"/>
    </row>
    <row r="165" spans="1:36" ht="15.75" customHeight="1">
      <c r="A165" s="64">
        <v>151</v>
      </c>
      <c r="B165" s="65"/>
      <c r="C165" s="80"/>
      <c r="D165" s="66"/>
      <c r="E165" s="67"/>
      <c r="F165" s="80"/>
      <c r="G165" s="62"/>
      <c r="H165" s="62"/>
      <c r="I165" s="62"/>
      <c r="J165" s="62"/>
      <c r="K165" s="62"/>
      <c r="L165" s="62"/>
      <c r="M165" s="111"/>
      <c r="N165" s="111"/>
      <c r="O165" s="112"/>
      <c r="P165" s="63" t="str">
        <f t="shared" si="6"/>
        <v/>
      </c>
      <c r="Q165" s="30"/>
      <c r="R165" s="88"/>
      <c r="AE165" s="113" t="str">
        <f t="shared" si="5"/>
        <v/>
      </c>
      <c r="AF165" s="113"/>
      <c r="AG165" s="113"/>
      <c r="AH165" s="113"/>
      <c r="AI165" s="113"/>
      <c r="AJ165" s="113"/>
    </row>
    <row r="166" spans="1:36" ht="15.75" customHeight="1">
      <c r="A166" s="64">
        <v>152</v>
      </c>
      <c r="B166" s="65"/>
      <c r="C166" s="80"/>
      <c r="D166" s="66"/>
      <c r="E166" s="67"/>
      <c r="F166" s="80"/>
      <c r="G166" s="62"/>
      <c r="H166" s="62"/>
      <c r="I166" s="62"/>
      <c r="J166" s="62"/>
      <c r="K166" s="62"/>
      <c r="L166" s="62"/>
      <c r="M166" s="111"/>
      <c r="N166" s="111"/>
      <c r="O166" s="112"/>
      <c r="P166" s="63" t="str">
        <f t="shared" si="6"/>
        <v/>
      </c>
      <c r="Q166" s="30"/>
      <c r="R166" s="88"/>
      <c r="AE166" s="113" t="str">
        <f t="shared" si="5"/>
        <v/>
      </c>
      <c r="AF166" s="113"/>
      <c r="AG166" s="113"/>
      <c r="AH166" s="113"/>
      <c r="AI166" s="113"/>
      <c r="AJ166" s="113"/>
    </row>
    <row r="167" spans="1:36" ht="15.75" customHeight="1">
      <c r="A167" s="64">
        <v>153</v>
      </c>
      <c r="B167" s="65"/>
      <c r="C167" s="80"/>
      <c r="D167" s="66"/>
      <c r="E167" s="67"/>
      <c r="F167" s="80"/>
      <c r="G167" s="62"/>
      <c r="H167" s="62"/>
      <c r="I167" s="62"/>
      <c r="J167" s="62"/>
      <c r="K167" s="62"/>
      <c r="L167" s="62"/>
      <c r="M167" s="111"/>
      <c r="N167" s="111"/>
      <c r="O167" s="112"/>
      <c r="P167" s="63" t="str">
        <f t="shared" si="6"/>
        <v/>
      </c>
      <c r="Q167" s="30"/>
      <c r="R167" s="88"/>
      <c r="AE167" s="113" t="str">
        <f t="shared" si="5"/>
        <v/>
      </c>
      <c r="AF167" s="113"/>
      <c r="AG167" s="113"/>
      <c r="AH167" s="113"/>
      <c r="AI167" s="113"/>
      <c r="AJ167" s="113"/>
    </row>
    <row r="168" spans="1:36" ht="15.75" customHeight="1">
      <c r="A168" s="64">
        <v>154</v>
      </c>
      <c r="B168" s="65"/>
      <c r="C168" s="80"/>
      <c r="D168" s="66"/>
      <c r="E168" s="67"/>
      <c r="F168" s="80"/>
      <c r="G168" s="62"/>
      <c r="H168" s="62"/>
      <c r="I168" s="62"/>
      <c r="J168" s="62"/>
      <c r="K168" s="62"/>
      <c r="L168" s="62"/>
      <c r="M168" s="111"/>
      <c r="N168" s="111"/>
      <c r="O168" s="112"/>
      <c r="P168" s="63" t="str">
        <f t="shared" si="6"/>
        <v/>
      </c>
      <c r="Q168" s="30"/>
      <c r="R168" s="88"/>
      <c r="AE168" s="113" t="str">
        <f t="shared" si="5"/>
        <v/>
      </c>
      <c r="AF168" s="113"/>
      <c r="AG168" s="113"/>
      <c r="AH168" s="113"/>
      <c r="AI168" s="113"/>
      <c r="AJ168" s="113"/>
    </row>
    <row r="169" spans="1:36" ht="15.75" customHeight="1">
      <c r="A169" s="64">
        <v>155</v>
      </c>
      <c r="B169" s="65"/>
      <c r="C169" s="80"/>
      <c r="D169" s="66"/>
      <c r="E169" s="67"/>
      <c r="F169" s="80"/>
      <c r="G169" s="62"/>
      <c r="H169" s="62"/>
      <c r="I169" s="62"/>
      <c r="J169" s="62"/>
      <c r="K169" s="62"/>
      <c r="L169" s="62"/>
      <c r="M169" s="111"/>
      <c r="N169" s="111"/>
      <c r="O169" s="112"/>
      <c r="P169" s="63" t="str">
        <f t="shared" si="6"/>
        <v/>
      </c>
      <c r="Q169" s="30"/>
      <c r="R169" s="88"/>
      <c r="AE169" s="113" t="str">
        <f t="shared" si="5"/>
        <v/>
      </c>
      <c r="AF169" s="113"/>
      <c r="AG169" s="113"/>
      <c r="AH169" s="113"/>
      <c r="AI169" s="113"/>
      <c r="AJ169" s="113"/>
    </row>
    <row r="170" spans="1:36" ht="15.75" customHeight="1">
      <c r="A170" s="64">
        <v>156</v>
      </c>
      <c r="B170" s="65"/>
      <c r="C170" s="80"/>
      <c r="D170" s="66"/>
      <c r="E170" s="67"/>
      <c r="F170" s="80"/>
      <c r="G170" s="62"/>
      <c r="H170" s="62"/>
      <c r="I170" s="62"/>
      <c r="J170" s="62"/>
      <c r="K170" s="62"/>
      <c r="L170" s="62"/>
      <c r="M170" s="111"/>
      <c r="N170" s="111"/>
      <c r="O170" s="112"/>
      <c r="P170" s="63" t="str">
        <f t="shared" si="6"/>
        <v/>
      </c>
      <c r="Q170" s="30"/>
      <c r="R170" s="88"/>
      <c r="AE170" s="113" t="str">
        <f t="shared" si="5"/>
        <v/>
      </c>
      <c r="AF170" s="113"/>
      <c r="AG170" s="113"/>
      <c r="AH170" s="113"/>
      <c r="AI170" s="113"/>
      <c r="AJ170" s="113"/>
    </row>
    <row r="171" spans="1:36" ht="15.75" customHeight="1">
      <c r="A171" s="64">
        <v>157</v>
      </c>
      <c r="B171" s="65"/>
      <c r="C171" s="80"/>
      <c r="D171" s="66"/>
      <c r="E171" s="67"/>
      <c r="F171" s="80"/>
      <c r="G171" s="62"/>
      <c r="H171" s="62"/>
      <c r="I171" s="62"/>
      <c r="J171" s="62"/>
      <c r="K171" s="62"/>
      <c r="L171" s="62"/>
      <c r="M171" s="111"/>
      <c r="N171" s="111"/>
      <c r="O171" s="112"/>
      <c r="P171" s="63" t="str">
        <f t="shared" si="6"/>
        <v/>
      </c>
      <c r="Q171" s="30"/>
      <c r="R171" s="88"/>
      <c r="AE171" s="113" t="str">
        <f t="shared" si="5"/>
        <v/>
      </c>
      <c r="AF171" s="113"/>
      <c r="AG171" s="113"/>
      <c r="AH171" s="113"/>
      <c r="AI171" s="113"/>
      <c r="AJ171" s="113"/>
    </row>
    <row r="172" spans="1:36" ht="15.75" customHeight="1">
      <c r="A172" s="64">
        <v>158</v>
      </c>
      <c r="B172" s="65"/>
      <c r="C172" s="80"/>
      <c r="D172" s="66"/>
      <c r="E172" s="67"/>
      <c r="F172" s="80"/>
      <c r="G172" s="62"/>
      <c r="H172" s="62"/>
      <c r="I172" s="62"/>
      <c r="J172" s="62"/>
      <c r="K172" s="62"/>
      <c r="L172" s="62"/>
      <c r="M172" s="111"/>
      <c r="N172" s="111"/>
      <c r="O172" s="112"/>
      <c r="P172" s="63" t="str">
        <f t="shared" si="6"/>
        <v/>
      </c>
      <c r="Q172" s="30"/>
      <c r="R172" s="88"/>
      <c r="AE172" s="113" t="str">
        <f t="shared" si="5"/>
        <v/>
      </c>
      <c r="AF172" s="113"/>
      <c r="AG172" s="113"/>
      <c r="AH172" s="113"/>
      <c r="AI172" s="113"/>
      <c r="AJ172" s="113"/>
    </row>
    <row r="173" spans="1:36" ht="15.75" customHeight="1">
      <c r="A173" s="64">
        <v>159</v>
      </c>
      <c r="B173" s="65"/>
      <c r="C173" s="80"/>
      <c r="D173" s="66"/>
      <c r="E173" s="67"/>
      <c r="F173" s="80"/>
      <c r="G173" s="62"/>
      <c r="H173" s="62"/>
      <c r="I173" s="62"/>
      <c r="J173" s="62"/>
      <c r="K173" s="62"/>
      <c r="L173" s="62"/>
      <c r="M173" s="111"/>
      <c r="N173" s="111"/>
      <c r="O173" s="112"/>
      <c r="P173" s="63" t="str">
        <f t="shared" si="6"/>
        <v/>
      </c>
      <c r="Q173" s="30"/>
      <c r="R173" s="88"/>
      <c r="AE173" s="113" t="str">
        <f t="shared" si="5"/>
        <v/>
      </c>
      <c r="AF173" s="113"/>
      <c r="AG173" s="113"/>
      <c r="AH173" s="113"/>
      <c r="AI173" s="113"/>
      <c r="AJ173" s="113"/>
    </row>
    <row r="174" spans="1:36" ht="15.75" customHeight="1">
      <c r="A174" s="64">
        <v>160</v>
      </c>
      <c r="B174" s="65"/>
      <c r="C174" s="80"/>
      <c r="D174" s="66"/>
      <c r="E174" s="67"/>
      <c r="F174" s="80"/>
      <c r="G174" s="62"/>
      <c r="H174" s="62"/>
      <c r="I174" s="62"/>
      <c r="J174" s="62"/>
      <c r="K174" s="62"/>
      <c r="L174" s="62"/>
      <c r="M174" s="111"/>
      <c r="N174" s="111"/>
      <c r="O174" s="112"/>
      <c r="P174" s="63" t="str">
        <f t="shared" si="6"/>
        <v/>
      </c>
      <c r="Q174" s="30"/>
      <c r="R174" s="88"/>
      <c r="AE174" s="113" t="str">
        <f t="shared" si="5"/>
        <v/>
      </c>
      <c r="AF174" s="113"/>
      <c r="AG174" s="113"/>
      <c r="AH174" s="113"/>
      <c r="AI174" s="113"/>
      <c r="AJ174" s="113"/>
    </row>
    <row r="175" spans="1:36" ht="15.75" customHeight="1">
      <c r="A175" s="59">
        <v>161</v>
      </c>
      <c r="B175" s="65"/>
      <c r="C175" s="79"/>
      <c r="D175" s="60"/>
      <c r="E175" s="61"/>
      <c r="F175" s="79"/>
      <c r="G175" s="62"/>
      <c r="H175" s="62"/>
      <c r="I175" s="62"/>
      <c r="J175" s="62"/>
      <c r="K175" s="62"/>
      <c r="L175" s="62"/>
      <c r="M175" s="111"/>
      <c r="N175" s="111"/>
      <c r="O175" s="112"/>
      <c r="P175" s="63" t="str">
        <f t="shared" si="6"/>
        <v/>
      </c>
      <c r="Q175" s="30"/>
      <c r="R175" s="88"/>
      <c r="AE175" s="113" t="str">
        <f t="shared" si="5"/>
        <v/>
      </c>
      <c r="AF175" s="113"/>
      <c r="AG175" s="113"/>
      <c r="AH175" s="113"/>
      <c r="AI175" s="113"/>
      <c r="AJ175" s="113"/>
    </row>
    <row r="176" spans="1:36" ht="15.75" customHeight="1">
      <c r="A176" s="64">
        <v>162</v>
      </c>
      <c r="B176" s="65"/>
      <c r="C176" s="80"/>
      <c r="D176" s="66"/>
      <c r="E176" s="67"/>
      <c r="F176" s="80"/>
      <c r="G176" s="62"/>
      <c r="H176" s="62"/>
      <c r="I176" s="62"/>
      <c r="J176" s="62"/>
      <c r="K176" s="62"/>
      <c r="L176" s="62"/>
      <c r="M176" s="111"/>
      <c r="N176" s="111"/>
      <c r="O176" s="112"/>
      <c r="P176" s="63" t="str">
        <f t="shared" si="6"/>
        <v/>
      </c>
      <c r="Q176" s="30"/>
      <c r="R176" s="88"/>
      <c r="AE176" s="113" t="str">
        <f t="shared" si="5"/>
        <v/>
      </c>
      <c r="AF176" s="113"/>
      <c r="AG176" s="113"/>
      <c r="AH176" s="113"/>
      <c r="AI176" s="113"/>
      <c r="AJ176" s="113"/>
    </row>
    <row r="177" spans="1:36" ht="15.75" customHeight="1">
      <c r="A177" s="64">
        <v>163</v>
      </c>
      <c r="B177" s="65"/>
      <c r="C177" s="80"/>
      <c r="D177" s="66"/>
      <c r="E177" s="67"/>
      <c r="F177" s="80"/>
      <c r="G177" s="62"/>
      <c r="H177" s="62"/>
      <c r="I177" s="62"/>
      <c r="J177" s="62"/>
      <c r="K177" s="62"/>
      <c r="L177" s="62"/>
      <c r="M177" s="111"/>
      <c r="N177" s="111"/>
      <c r="O177" s="112"/>
      <c r="P177" s="63" t="str">
        <f t="shared" si="6"/>
        <v/>
      </c>
      <c r="Q177" s="30"/>
      <c r="R177" s="88"/>
      <c r="AE177" s="113" t="str">
        <f t="shared" si="5"/>
        <v/>
      </c>
      <c r="AF177" s="113"/>
      <c r="AG177" s="113"/>
      <c r="AH177" s="113"/>
      <c r="AI177" s="113"/>
      <c r="AJ177" s="113"/>
    </row>
    <row r="178" spans="1:36" ht="15.75" customHeight="1">
      <c r="A178" s="64">
        <v>164</v>
      </c>
      <c r="B178" s="65"/>
      <c r="C178" s="80"/>
      <c r="D178" s="66"/>
      <c r="E178" s="67"/>
      <c r="F178" s="80"/>
      <c r="G178" s="62"/>
      <c r="H178" s="62"/>
      <c r="I178" s="62"/>
      <c r="J178" s="62"/>
      <c r="K178" s="62"/>
      <c r="L178" s="62"/>
      <c r="M178" s="111"/>
      <c r="N178" s="111"/>
      <c r="O178" s="112"/>
      <c r="P178" s="63" t="str">
        <f t="shared" si="6"/>
        <v/>
      </c>
      <c r="Q178" s="30"/>
      <c r="R178" s="88"/>
      <c r="AE178" s="113" t="str">
        <f t="shared" si="5"/>
        <v/>
      </c>
      <c r="AF178" s="113"/>
      <c r="AG178" s="113"/>
      <c r="AH178" s="113"/>
      <c r="AI178" s="113"/>
      <c r="AJ178" s="113"/>
    </row>
    <row r="179" spans="1:36" ht="15.75" customHeight="1">
      <c r="A179" s="64">
        <v>165</v>
      </c>
      <c r="B179" s="65"/>
      <c r="C179" s="80"/>
      <c r="D179" s="66"/>
      <c r="E179" s="67"/>
      <c r="F179" s="80"/>
      <c r="G179" s="62"/>
      <c r="H179" s="62"/>
      <c r="I179" s="62"/>
      <c r="J179" s="62"/>
      <c r="K179" s="62"/>
      <c r="L179" s="62"/>
      <c r="M179" s="111"/>
      <c r="N179" s="111"/>
      <c r="O179" s="112"/>
      <c r="P179" s="63" t="str">
        <f t="shared" si="6"/>
        <v/>
      </c>
      <c r="Q179" s="30"/>
      <c r="R179" s="88"/>
      <c r="AE179" s="113" t="str">
        <f t="shared" si="5"/>
        <v/>
      </c>
      <c r="AF179" s="113"/>
      <c r="AG179" s="113"/>
      <c r="AH179" s="113"/>
      <c r="AI179" s="113"/>
      <c r="AJ179" s="113"/>
    </row>
    <row r="180" spans="1:36" ht="15.75" customHeight="1">
      <c r="A180" s="64">
        <v>166</v>
      </c>
      <c r="B180" s="65"/>
      <c r="C180" s="80"/>
      <c r="D180" s="66"/>
      <c r="E180" s="67"/>
      <c r="F180" s="80"/>
      <c r="G180" s="62"/>
      <c r="H180" s="62"/>
      <c r="I180" s="62"/>
      <c r="J180" s="62"/>
      <c r="K180" s="62"/>
      <c r="L180" s="62"/>
      <c r="M180" s="111"/>
      <c r="N180" s="111"/>
      <c r="O180" s="112"/>
      <c r="P180" s="63" t="str">
        <f t="shared" si="6"/>
        <v/>
      </c>
      <c r="Q180" s="30"/>
      <c r="R180" s="88"/>
      <c r="AE180" s="113" t="str">
        <f t="shared" si="5"/>
        <v/>
      </c>
      <c r="AF180" s="113"/>
      <c r="AG180" s="113"/>
      <c r="AH180" s="113"/>
      <c r="AI180" s="113"/>
      <c r="AJ180" s="113"/>
    </row>
    <row r="181" spans="1:36" ht="15.75" customHeight="1">
      <c r="A181" s="64">
        <v>167</v>
      </c>
      <c r="B181" s="65"/>
      <c r="C181" s="80"/>
      <c r="D181" s="66"/>
      <c r="E181" s="67"/>
      <c r="F181" s="80"/>
      <c r="G181" s="62"/>
      <c r="H181" s="62"/>
      <c r="I181" s="62"/>
      <c r="J181" s="62"/>
      <c r="K181" s="62"/>
      <c r="L181" s="62"/>
      <c r="M181" s="111"/>
      <c r="N181" s="111"/>
      <c r="O181" s="112"/>
      <c r="P181" s="63" t="str">
        <f t="shared" si="6"/>
        <v/>
      </c>
      <c r="Q181" s="30"/>
      <c r="R181" s="88"/>
      <c r="AE181" s="113" t="str">
        <f t="shared" si="5"/>
        <v/>
      </c>
      <c r="AF181" s="113"/>
      <c r="AG181" s="113"/>
      <c r="AH181" s="113"/>
      <c r="AI181" s="113"/>
      <c r="AJ181" s="113"/>
    </row>
    <row r="182" spans="1:36" ht="15.75" customHeight="1">
      <c r="A182" s="64">
        <v>168</v>
      </c>
      <c r="B182" s="65"/>
      <c r="C182" s="80"/>
      <c r="D182" s="66"/>
      <c r="E182" s="67"/>
      <c r="F182" s="80"/>
      <c r="G182" s="62"/>
      <c r="H182" s="62"/>
      <c r="I182" s="62"/>
      <c r="J182" s="62"/>
      <c r="K182" s="62"/>
      <c r="L182" s="62"/>
      <c r="M182" s="111"/>
      <c r="N182" s="111"/>
      <c r="O182" s="112"/>
      <c r="P182" s="63" t="str">
        <f t="shared" si="6"/>
        <v/>
      </c>
      <c r="Q182" s="30"/>
      <c r="R182" s="88"/>
      <c r="AE182" s="113" t="str">
        <f t="shared" si="5"/>
        <v/>
      </c>
      <c r="AF182" s="113"/>
      <c r="AG182" s="113"/>
      <c r="AH182" s="113"/>
      <c r="AI182" s="113"/>
      <c r="AJ182" s="113"/>
    </row>
    <row r="183" spans="1:36" ht="15.75" customHeight="1">
      <c r="A183" s="64">
        <v>169</v>
      </c>
      <c r="B183" s="65"/>
      <c r="C183" s="80"/>
      <c r="D183" s="66"/>
      <c r="E183" s="67"/>
      <c r="F183" s="80"/>
      <c r="G183" s="62"/>
      <c r="H183" s="62"/>
      <c r="I183" s="62"/>
      <c r="J183" s="62"/>
      <c r="K183" s="62"/>
      <c r="L183" s="62"/>
      <c r="M183" s="111"/>
      <c r="N183" s="111"/>
      <c r="O183" s="112"/>
      <c r="P183" s="63" t="str">
        <f t="shared" si="6"/>
        <v/>
      </c>
      <c r="Q183" s="30"/>
      <c r="R183" s="88"/>
      <c r="AE183" s="113" t="str">
        <f t="shared" si="5"/>
        <v/>
      </c>
      <c r="AF183" s="113"/>
      <c r="AG183" s="113"/>
      <c r="AH183" s="113"/>
      <c r="AI183" s="113"/>
      <c r="AJ183" s="113"/>
    </row>
    <row r="184" spans="1:36" ht="15.75" customHeight="1">
      <c r="A184" s="64">
        <v>170</v>
      </c>
      <c r="B184" s="65"/>
      <c r="C184" s="80"/>
      <c r="D184" s="66"/>
      <c r="E184" s="67"/>
      <c r="F184" s="80"/>
      <c r="G184" s="62"/>
      <c r="H184" s="62"/>
      <c r="I184" s="62"/>
      <c r="J184" s="62"/>
      <c r="K184" s="62"/>
      <c r="L184" s="62"/>
      <c r="M184" s="111"/>
      <c r="N184" s="111"/>
      <c r="O184" s="112"/>
      <c r="P184" s="63" t="str">
        <f t="shared" si="6"/>
        <v/>
      </c>
      <c r="Q184" s="30"/>
      <c r="R184" s="88"/>
      <c r="AE184" s="113" t="str">
        <f t="shared" si="5"/>
        <v/>
      </c>
      <c r="AF184" s="113"/>
      <c r="AG184" s="113"/>
      <c r="AH184" s="113"/>
      <c r="AI184" s="113"/>
      <c r="AJ184" s="113"/>
    </row>
    <row r="185" spans="1:36" ht="15.75" customHeight="1">
      <c r="A185" s="64">
        <v>171</v>
      </c>
      <c r="B185" s="65"/>
      <c r="C185" s="80"/>
      <c r="D185" s="66"/>
      <c r="E185" s="67"/>
      <c r="F185" s="80"/>
      <c r="G185" s="62"/>
      <c r="H185" s="62"/>
      <c r="I185" s="62"/>
      <c r="J185" s="62"/>
      <c r="K185" s="62"/>
      <c r="L185" s="62"/>
      <c r="M185" s="111"/>
      <c r="N185" s="111"/>
      <c r="O185" s="112"/>
      <c r="P185" s="63" t="str">
        <f t="shared" si="6"/>
        <v/>
      </c>
      <c r="Q185" s="30"/>
      <c r="R185" s="88"/>
      <c r="AE185" s="113" t="str">
        <f t="shared" si="5"/>
        <v/>
      </c>
      <c r="AF185" s="113"/>
      <c r="AG185" s="113"/>
      <c r="AH185" s="113"/>
      <c r="AI185" s="113"/>
      <c r="AJ185" s="113"/>
    </row>
    <row r="186" spans="1:36" ht="15.75" customHeight="1">
      <c r="A186" s="64">
        <v>172</v>
      </c>
      <c r="B186" s="65"/>
      <c r="C186" s="80"/>
      <c r="D186" s="66"/>
      <c r="E186" s="67"/>
      <c r="F186" s="80"/>
      <c r="G186" s="62"/>
      <c r="H186" s="62"/>
      <c r="I186" s="62"/>
      <c r="J186" s="62"/>
      <c r="K186" s="62"/>
      <c r="L186" s="62"/>
      <c r="M186" s="111"/>
      <c r="N186" s="111"/>
      <c r="O186" s="112"/>
      <c r="P186" s="63" t="str">
        <f t="shared" si="6"/>
        <v/>
      </c>
      <c r="Q186" s="30"/>
      <c r="R186" s="88"/>
      <c r="AE186" s="113" t="str">
        <f t="shared" si="5"/>
        <v/>
      </c>
      <c r="AF186" s="113"/>
      <c r="AG186" s="113"/>
      <c r="AH186" s="113"/>
      <c r="AI186" s="113"/>
      <c r="AJ186" s="113"/>
    </row>
    <row r="187" spans="1:36" ht="15.75" customHeight="1">
      <c r="A187" s="64">
        <v>173</v>
      </c>
      <c r="B187" s="65"/>
      <c r="C187" s="80"/>
      <c r="D187" s="66"/>
      <c r="E187" s="67"/>
      <c r="F187" s="80"/>
      <c r="G187" s="62"/>
      <c r="H187" s="62"/>
      <c r="I187" s="62"/>
      <c r="J187" s="62"/>
      <c r="K187" s="62"/>
      <c r="L187" s="62"/>
      <c r="M187" s="111"/>
      <c r="N187" s="111"/>
      <c r="O187" s="112"/>
      <c r="P187" s="63" t="str">
        <f t="shared" si="6"/>
        <v/>
      </c>
      <c r="Q187" s="30"/>
      <c r="R187" s="88"/>
      <c r="AE187" s="113" t="str">
        <f t="shared" si="5"/>
        <v/>
      </c>
      <c r="AF187" s="113"/>
      <c r="AG187" s="113"/>
      <c r="AH187" s="113"/>
      <c r="AI187" s="113"/>
      <c r="AJ187" s="113"/>
    </row>
    <row r="188" spans="1:36" ht="15.75" customHeight="1">
      <c r="A188" s="64">
        <v>174</v>
      </c>
      <c r="B188" s="65"/>
      <c r="C188" s="80"/>
      <c r="D188" s="66"/>
      <c r="E188" s="67"/>
      <c r="F188" s="80"/>
      <c r="G188" s="62"/>
      <c r="H188" s="62"/>
      <c r="I188" s="62"/>
      <c r="J188" s="62"/>
      <c r="K188" s="62"/>
      <c r="L188" s="62"/>
      <c r="M188" s="111"/>
      <c r="N188" s="111"/>
      <c r="O188" s="112"/>
      <c r="P188" s="63" t="str">
        <f t="shared" si="6"/>
        <v/>
      </c>
      <c r="Q188" s="30"/>
      <c r="R188" s="88"/>
      <c r="AE188" s="113" t="str">
        <f t="shared" si="5"/>
        <v/>
      </c>
      <c r="AF188" s="113"/>
      <c r="AG188" s="113"/>
      <c r="AH188" s="113"/>
      <c r="AI188" s="113"/>
      <c r="AJ188" s="113"/>
    </row>
    <row r="189" spans="1:36" ht="15.75" customHeight="1">
      <c r="A189" s="64">
        <v>175</v>
      </c>
      <c r="B189" s="65"/>
      <c r="C189" s="80"/>
      <c r="D189" s="66"/>
      <c r="E189" s="67"/>
      <c r="F189" s="80"/>
      <c r="G189" s="62"/>
      <c r="H189" s="62"/>
      <c r="I189" s="62"/>
      <c r="J189" s="62"/>
      <c r="K189" s="62"/>
      <c r="L189" s="62"/>
      <c r="M189" s="111"/>
      <c r="N189" s="111"/>
      <c r="O189" s="112"/>
      <c r="P189" s="63" t="str">
        <f t="shared" si="6"/>
        <v/>
      </c>
      <c r="Q189" s="30"/>
      <c r="R189" s="88"/>
      <c r="AE189" s="113" t="str">
        <f t="shared" si="5"/>
        <v/>
      </c>
      <c r="AF189" s="113"/>
      <c r="AG189" s="113"/>
      <c r="AH189" s="113"/>
      <c r="AI189" s="113"/>
      <c r="AJ189" s="113"/>
    </row>
    <row r="190" spans="1:36" ht="15.75" customHeight="1">
      <c r="A190" s="64">
        <v>176</v>
      </c>
      <c r="B190" s="65"/>
      <c r="C190" s="80"/>
      <c r="D190" s="66"/>
      <c r="E190" s="67"/>
      <c r="F190" s="80"/>
      <c r="G190" s="62"/>
      <c r="H190" s="62"/>
      <c r="I190" s="62"/>
      <c r="J190" s="62"/>
      <c r="K190" s="62"/>
      <c r="L190" s="62"/>
      <c r="M190" s="111"/>
      <c r="N190" s="111"/>
      <c r="O190" s="112"/>
      <c r="P190" s="63" t="str">
        <f t="shared" si="6"/>
        <v/>
      </c>
      <c r="Q190" s="30"/>
      <c r="R190" s="88"/>
      <c r="AE190" s="113" t="str">
        <f t="shared" si="5"/>
        <v/>
      </c>
      <c r="AF190" s="113"/>
      <c r="AG190" s="113"/>
      <c r="AH190" s="113"/>
      <c r="AI190" s="113"/>
      <c r="AJ190" s="113"/>
    </row>
    <row r="191" spans="1:36" ht="15.75" customHeight="1">
      <c r="A191" s="64">
        <v>177</v>
      </c>
      <c r="B191" s="65"/>
      <c r="C191" s="80"/>
      <c r="D191" s="66"/>
      <c r="E191" s="67"/>
      <c r="F191" s="80"/>
      <c r="G191" s="62"/>
      <c r="H191" s="62"/>
      <c r="I191" s="62"/>
      <c r="J191" s="62"/>
      <c r="K191" s="62"/>
      <c r="L191" s="62"/>
      <c r="M191" s="111"/>
      <c r="N191" s="111"/>
      <c r="O191" s="112"/>
      <c r="P191" s="63" t="str">
        <f t="shared" si="6"/>
        <v/>
      </c>
      <c r="Q191" s="30"/>
      <c r="R191" s="88"/>
      <c r="AE191" s="113" t="str">
        <f t="shared" si="5"/>
        <v/>
      </c>
      <c r="AF191" s="113"/>
      <c r="AG191" s="113"/>
      <c r="AH191" s="113"/>
      <c r="AI191" s="113"/>
      <c r="AJ191" s="113"/>
    </row>
    <row r="192" spans="1:36" ht="15.75" customHeight="1">
      <c r="A192" s="64">
        <v>178</v>
      </c>
      <c r="B192" s="65"/>
      <c r="C192" s="80"/>
      <c r="D192" s="66"/>
      <c r="E192" s="67"/>
      <c r="F192" s="80"/>
      <c r="G192" s="62"/>
      <c r="H192" s="62"/>
      <c r="I192" s="62"/>
      <c r="J192" s="62"/>
      <c r="K192" s="62"/>
      <c r="L192" s="62"/>
      <c r="M192" s="111"/>
      <c r="N192" s="111"/>
      <c r="O192" s="112"/>
      <c r="P192" s="63" t="str">
        <f t="shared" si="6"/>
        <v/>
      </c>
      <c r="Q192" s="30"/>
      <c r="R192" s="88"/>
      <c r="AE192" s="113" t="str">
        <f t="shared" si="5"/>
        <v/>
      </c>
      <c r="AF192" s="113"/>
      <c r="AG192" s="113"/>
      <c r="AH192" s="113"/>
      <c r="AI192" s="113"/>
      <c r="AJ192" s="113"/>
    </row>
    <row r="193" spans="1:36" ht="15.75" customHeight="1">
      <c r="A193" s="64">
        <v>179</v>
      </c>
      <c r="B193" s="65"/>
      <c r="C193" s="80"/>
      <c r="D193" s="66"/>
      <c r="E193" s="67"/>
      <c r="F193" s="80"/>
      <c r="G193" s="62"/>
      <c r="H193" s="62"/>
      <c r="I193" s="62"/>
      <c r="J193" s="62"/>
      <c r="K193" s="62"/>
      <c r="L193" s="62"/>
      <c r="M193" s="111"/>
      <c r="N193" s="111"/>
      <c r="O193" s="112"/>
      <c r="P193" s="63" t="str">
        <f t="shared" si="6"/>
        <v/>
      </c>
      <c r="Q193" s="30"/>
      <c r="R193" s="88"/>
      <c r="AE193" s="113" t="str">
        <f t="shared" si="5"/>
        <v/>
      </c>
      <c r="AF193" s="113"/>
      <c r="AG193" s="113"/>
      <c r="AH193" s="113"/>
      <c r="AI193" s="113"/>
      <c r="AJ193" s="113"/>
    </row>
    <row r="194" spans="1:36" ht="15.75" customHeight="1">
      <c r="A194" s="64">
        <v>180</v>
      </c>
      <c r="B194" s="65"/>
      <c r="C194" s="80"/>
      <c r="D194" s="66"/>
      <c r="E194" s="67"/>
      <c r="F194" s="80"/>
      <c r="G194" s="62"/>
      <c r="H194" s="62"/>
      <c r="I194" s="62"/>
      <c r="J194" s="62"/>
      <c r="K194" s="62"/>
      <c r="L194" s="62"/>
      <c r="M194" s="111"/>
      <c r="N194" s="111"/>
      <c r="O194" s="112"/>
      <c r="P194" s="63" t="str">
        <f t="shared" si="6"/>
        <v/>
      </c>
      <c r="Q194" s="30"/>
      <c r="R194" s="88"/>
      <c r="AE194" s="113" t="str">
        <f t="shared" si="5"/>
        <v/>
      </c>
      <c r="AF194" s="113"/>
      <c r="AG194" s="113"/>
      <c r="AH194" s="113"/>
      <c r="AI194" s="113"/>
      <c r="AJ194" s="113"/>
    </row>
    <row r="195" spans="1:36" ht="15.75" customHeight="1">
      <c r="A195" s="64">
        <v>181</v>
      </c>
      <c r="B195" s="65"/>
      <c r="C195" s="80"/>
      <c r="D195" s="66"/>
      <c r="E195" s="67"/>
      <c r="F195" s="80"/>
      <c r="G195" s="62"/>
      <c r="H195" s="62"/>
      <c r="I195" s="62"/>
      <c r="J195" s="62"/>
      <c r="K195" s="62"/>
      <c r="L195" s="62"/>
      <c r="M195" s="111"/>
      <c r="N195" s="111"/>
      <c r="O195" s="112"/>
      <c r="P195" s="63" t="str">
        <f t="shared" si="6"/>
        <v/>
      </c>
      <c r="Q195" s="30"/>
      <c r="R195" s="88"/>
      <c r="AE195" s="113" t="str">
        <f t="shared" si="5"/>
        <v/>
      </c>
      <c r="AF195" s="113"/>
      <c r="AG195" s="113"/>
      <c r="AH195" s="113"/>
      <c r="AI195" s="113"/>
      <c r="AJ195" s="113"/>
    </row>
    <row r="196" spans="1:36" ht="15.75" customHeight="1">
      <c r="A196" s="64">
        <v>182</v>
      </c>
      <c r="B196" s="65"/>
      <c r="C196" s="80"/>
      <c r="D196" s="66"/>
      <c r="E196" s="67"/>
      <c r="F196" s="80"/>
      <c r="G196" s="62"/>
      <c r="H196" s="62"/>
      <c r="I196" s="62"/>
      <c r="J196" s="62"/>
      <c r="K196" s="62"/>
      <c r="L196" s="62"/>
      <c r="M196" s="111"/>
      <c r="N196" s="111"/>
      <c r="O196" s="112"/>
      <c r="P196" s="63" t="str">
        <f t="shared" si="6"/>
        <v/>
      </c>
      <c r="Q196" s="30"/>
      <c r="R196" s="88"/>
      <c r="AE196" s="113" t="str">
        <f t="shared" si="5"/>
        <v/>
      </c>
      <c r="AF196" s="113"/>
      <c r="AG196" s="113"/>
      <c r="AH196" s="113"/>
      <c r="AI196" s="113"/>
      <c r="AJ196" s="113"/>
    </row>
    <row r="197" spans="1:36" ht="15.75" customHeight="1">
      <c r="A197" s="64">
        <v>183</v>
      </c>
      <c r="B197" s="65"/>
      <c r="C197" s="80"/>
      <c r="D197" s="66"/>
      <c r="E197" s="67"/>
      <c r="F197" s="80"/>
      <c r="G197" s="62"/>
      <c r="H197" s="62"/>
      <c r="I197" s="62"/>
      <c r="J197" s="62"/>
      <c r="K197" s="62"/>
      <c r="L197" s="62"/>
      <c r="M197" s="111"/>
      <c r="N197" s="111"/>
      <c r="O197" s="112"/>
      <c r="P197" s="63" t="str">
        <f t="shared" si="6"/>
        <v/>
      </c>
      <c r="Q197" s="30"/>
      <c r="R197" s="88"/>
      <c r="AE197" s="113" t="str">
        <f t="shared" si="5"/>
        <v/>
      </c>
      <c r="AF197" s="113"/>
      <c r="AG197" s="113"/>
      <c r="AH197" s="113"/>
      <c r="AI197" s="113"/>
      <c r="AJ197" s="113"/>
    </row>
    <row r="198" spans="1:36" ht="15.75" customHeight="1">
      <c r="A198" s="64">
        <v>184</v>
      </c>
      <c r="B198" s="65"/>
      <c r="C198" s="80"/>
      <c r="D198" s="66"/>
      <c r="E198" s="67"/>
      <c r="F198" s="80"/>
      <c r="G198" s="62"/>
      <c r="H198" s="62"/>
      <c r="I198" s="62"/>
      <c r="J198" s="62"/>
      <c r="K198" s="62"/>
      <c r="L198" s="62"/>
      <c r="M198" s="111"/>
      <c r="N198" s="111"/>
      <c r="O198" s="112"/>
      <c r="P198" s="63" t="str">
        <f t="shared" si="6"/>
        <v/>
      </c>
      <c r="Q198" s="30"/>
      <c r="R198" s="88"/>
      <c r="AE198" s="113" t="str">
        <f t="shared" si="5"/>
        <v/>
      </c>
      <c r="AF198" s="113"/>
      <c r="AG198" s="113"/>
      <c r="AH198" s="113"/>
      <c r="AI198" s="113"/>
      <c r="AJ198" s="113"/>
    </row>
    <row r="199" spans="1:36" ht="15.75" customHeight="1">
      <c r="A199" s="64">
        <v>185</v>
      </c>
      <c r="B199" s="65"/>
      <c r="C199" s="80"/>
      <c r="D199" s="66"/>
      <c r="E199" s="67"/>
      <c r="F199" s="80"/>
      <c r="G199" s="62"/>
      <c r="H199" s="62"/>
      <c r="I199" s="62"/>
      <c r="J199" s="62"/>
      <c r="K199" s="62"/>
      <c r="L199" s="62"/>
      <c r="M199" s="111"/>
      <c r="N199" s="111"/>
      <c r="O199" s="112"/>
      <c r="P199" s="63" t="str">
        <f t="shared" si="6"/>
        <v/>
      </c>
      <c r="Q199" s="30"/>
      <c r="R199" s="88"/>
      <c r="AE199" s="113" t="str">
        <f t="shared" si="5"/>
        <v/>
      </c>
      <c r="AF199" s="113"/>
      <c r="AG199" s="113"/>
      <c r="AH199" s="113"/>
      <c r="AI199" s="113"/>
      <c r="AJ199" s="113"/>
    </row>
    <row r="200" spans="1:36" ht="15.75" customHeight="1">
      <c r="A200" s="64">
        <v>186</v>
      </c>
      <c r="B200" s="65"/>
      <c r="C200" s="80"/>
      <c r="D200" s="66"/>
      <c r="E200" s="67"/>
      <c r="F200" s="80"/>
      <c r="G200" s="62"/>
      <c r="H200" s="62"/>
      <c r="I200" s="62"/>
      <c r="J200" s="62"/>
      <c r="K200" s="62"/>
      <c r="L200" s="62"/>
      <c r="M200" s="111"/>
      <c r="N200" s="111"/>
      <c r="O200" s="112"/>
      <c r="P200" s="63" t="str">
        <f t="shared" si="6"/>
        <v/>
      </c>
      <c r="Q200" s="30"/>
      <c r="R200" s="88"/>
      <c r="AE200" s="113" t="str">
        <f t="shared" si="5"/>
        <v/>
      </c>
      <c r="AF200" s="113"/>
      <c r="AG200" s="113"/>
      <c r="AH200" s="113"/>
      <c r="AI200" s="113"/>
      <c r="AJ200" s="113"/>
    </row>
    <row r="201" spans="1:36" ht="15.75" customHeight="1">
      <c r="A201" s="64">
        <v>187</v>
      </c>
      <c r="B201" s="65"/>
      <c r="C201" s="80"/>
      <c r="D201" s="66"/>
      <c r="E201" s="67"/>
      <c r="F201" s="80"/>
      <c r="G201" s="62"/>
      <c r="H201" s="62"/>
      <c r="I201" s="62"/>
      <c r="J201" s="62"/>
      <c r="K201" s="62"/>
      <c r="L201" s="62"/>
      <c r="M201" s="111"/>
      <c r="N201" s="111"/>
      <c r="O201" s="112"/>
      <c r="P201" s="63" t="str">
        <f t="shared" si="6"/>
        <v/>
      </c>
      <c r="Q201" s="30"/>
      <c r="R201" s="88"/>
      <c r="AE201" s="113" t="str">
        <f t="shared" si="5"/>
        <v/>
      </c>
      <c r="AF201" s="113"/>
      <c r="AG201" s="113"/>
      <c r="AH201" s="113"/>
      <c r="AI201" s="113"/>
      <c r="AJ201" s="113"/>
    </row>
    <row r="202" spans="1:36" ht="15.75" customHeight="1">
      <c r="A202" s="64">
        <v>188</v>
      </c>
      <c r="B202" s="65"/>
      <c r="C202" s="80"/>
      <c r="D202" s="66"/>
      <c r="E202" s="67"/>
      <c r="F202" s="80"/>
      <c r="G202" s="62"/>
      <c r="H202" s="62"/>
      <c r="I202" s="62"/>
      <c r="J202" s="62"/>
      <c r="K202" s="62"/>
      <c r="L202" s="62"/>
      <c r="M202" s="111"/>
      <c r="N202" s="111"/>
      <c r="O202" s="112"/>
      <c r="P202" s="63" t="str">
        <f t="shared" si="6"/>
        <v/>
      </c>
      <c r="Q202" s="30"/>
      <c r="R202" s="88"/>
      <c r="AE202" s="113" t="str">
        <f t="shared" si="5"/>
        <v/>
      </c>
      <c r="AF202" s="113"/>
      <c r="AG202" s="113"/>
      <c r="AH202" s="113"/>
      <c r="AI202" s="113"/>
      <c r="AJ202" s="113"/>
    </row>
    <row r="203" spans="1:36" ht="15.75" customHeight="1">
      <c r="A203" s="64">
        <v>189</v>
      </c>
      <c r="B203" s="65"/>
      <c r="C203" s="80"/>
      <c r="D203" s="66"/>
      <c r="E203" s="67"/>
      <c r="F203" s="80"/>
      <c r="G203" s="62"/>
      <c r="H203" s="62"/>
      <c r="I203" s="62"/>
      <c r="J203" s="62"/>
      <c r="K203" s="62"/>
      <c r="L203" s="62"/>
      <c r="M203" s="111"/>
      <c r="N203" s="111"/>
      <c r="O203" s="112"/>
      <c r="P203" s="63" t="str">
        <f t="shared" si="6"/>
        <v/>
      </c>
      <c r="Q203" s="30"/>
      <c r="R203" s="88"/>
      <c r="AE203" s="113" t="str">
        <f t="shared" si="5"/>
        <v/>
      </c>
      <c r="AF203" s="113"/>
      <c r="AG203" s="113"/>
      <c r="AH203" s="113"/>
      <c r="AI203" s="113"/>
      <c r="AJ203" s="113"/>
    </row>
    <row r="204" spans="1:36" ht="15.75" customHeight="1" thickBot="1">
      <c r="A204" s="68">
        <v>190</v>
      </c>
      <c r="B204" s="69"/>
      <c r="C204" s="81"/>
      <c r="D204" s="70"/>
      <c r="E204" s="71"/>
      <c r="F204" s="81"/>
      <c r="G204" s="62"/>
      <c r="H204" s="62"/>
      <c r="I204" s="62"/>
      <c r="J204" s="62"/>
      <c r="K204" s="62"/>
      <c r="L204" s="62"/>
      <c r="M204" s="109"/>
      <c r="N204" s="109"/>
      <c r="O204" s="110"/>
      <c r="P204" s="72" t="str">
        <f t="shared" si="6"/>
        <v/>
      </c>
      <c r="Q204" s="30"/>
      <c r="R204" s="88"/>
      <c r="AE204" s="113" t="str">
        <f t="shared" ref="AE204:AE267" si="7">C207&amp;D207&amp;F207</f>
        <v/>
      </c>
      <c r="AF204" s="113"/>
      <c r="AG204" s="113"/>
      <c r="AH204" s="113"/>
      <c r="AI204" s="113"/>
      <c r="AJ204" s="113"/>
    </row>
    <row r="205" spans="1:36" ht="15.75" customHeight="1">
      <c r="A205" s="73">
        <v>191</v>
      </c>
      <c r="B205" s="74"/>
      <c r="C205" s="77"/>
      <c r="D205" s="75"/>
      <c r="E205" s="76"/>
      <c r="F205" s="77"/>
      <c r="G205" s="62"/>
      <c r="H205" s="62"/>
      <c r="I205" s="62"/>
      <c r="J205" s="62"/>
      <c r="K205" s="62"/>
      <c r="L205" s="62"/>
      <c r="M205" s="114"/>
      <c r="N205" s="114"/>
      <c r="O205" s="115"/>
      <c r="P205" s="78" t="str">
        <f t="shared" si="6"/>
        <v/>
      </c>
      <c r="Q205" s="30"/>
      <c r="R205" s="88"/>
      <c r="AE205" s="113" t="str">
        <f t="shared" si="7"/>
        <v/>
      </c>
      <c r="AF205" s="113"/>
      <c r="AG205" s="113"/>
      <c r="AH205" s="113"/>
      <c r="AI205" s="113"/>
      <c r="AJ205" s="113"/>
    </row>
    <row r="206" spans="1:36" ht="15.75" customHeight="1">
      <c r="A206" s="64">
        <v>192</v>
      </c>
      <c r="B206" s="65"/>
      <c r="C206" s="80"/>
      <c r="D206" s="66"/>
      <c r="E206" s="67"/>
      <c r="F206" s="80"/>
      <c r="G206" s="62"/>
      <c r="H206" s="62"/>
      <c r="I206" s="62"/>
      <c r="J206" s="62"/>
      <c r="K206" s="62"/>
      <c r="L206" s="62"/>
      <c r="M206" s="111"/>
      <c r="N206" s="111"/>
      <c r="O206" s="112"/>
      <c r="P206" s="63" t="str">
        <f t="shared" si="6"/>
        <v/>
      </c>
      <c r="Q206" s="30"/>
      <c r="R206" s="88"/>
      <c r="AE206" s="113" t="str">
        <f t="shared" si="7"/>
        <v/>
      </c>
      <c r="AF206" s="113"/>
      <c r="AG206" s="113"/>
      <c r="AH206" s="113"/>
      <c r="AI206" s="113"/>
      <c r="AJ206" s="113"/>
    </row>
    <row r="207" spans="1:36" ht="15.75" customHeight="1">
      <c r="A207" s="64">
        <v>193</v>
      </c>
      <c r="B207" s="65"/>
      <c r="C207" s="80"/>
      <c r="D207" s="66"/>
      <c r="E207" s="67"/>
      <c r="F207" s="80"/>
      <c r="G207" s="62"/>
      <c r="H207" s="62"/>
      <c r="I207" s="62"/>
      <c r="J207" s="62"/>
      <c r="K207" s="62"/>
      <c r="L207" s="62"/>
      <c r="M207" s="111"/>
      <c r="N207" s="111"/>
      <c r="O207" s="112"/>
      <c r="P207" s="63" t="str">
        <f t="shared" ref="P207:P270" si="8">IFERROR(VLOOKUP(AE204,$R$15:$AC$66,2,FALSE),"")</f>
        <v/>
      </c>
      <c r="Q207" s="30"/>
      <c r="R207" s="88"/>
      <c r="AE207" s="113" t="str">
        <f t="shared" si="7"/>
        <v/>
      </c>
      <c r="AF207" s="113"/>
      <c r="AG207" s="113"/>
      <c r="AH207" s="113"/>
      <c r="AI207" s="113"/>
      <c r="AJ207" s="113"/>
    </row>
    <row r="208" spans="1:36" ht="15.75" customHeight="1">
      <c r="A208" s="64">
        <v>194</v>
      </c>
      <c r="B208" s="65"/>
      <c r="C208" s="80"/>
      <c r="D208" s="66"/>
      <c r="E208" s="67"/>
      <c r="F208" s="80"/>
      <c r="G208" s="62"/>
      <c r="H208" s="62"/>
      <c r="I208" s="62"/>
      <c r="J208" s="62"/>
      <c r="K208" s="62"/>
      <c r="L208" s="62"/>
      <c r="M208" s="111"/>
      <c r="N208" s="111"/>
      <c r="O208" s="112"/>
      <c r="P208" s="63" t="str">
        <f t="shared" si="8"/>
        <v/>
      </c>
      <c r="Q208" s="30"/>
      <c r="R208" s="88"/>
      <c r="AE208" s="113" t="str">
        <f t="shared" si="7"/>
        <v/>
      </c>
      <c r="AF208" s="113"/>
      <c r="AG208" s="113"/>
      <c r="AH208" s="113"/>
      <c r="AI208" s="113"/>
      <c r="AJ208" s="113"/>
    </row>
    <row r="209" spans="1:36" ht="15.75" customHeight="1">
      <c r="A209" s="64">
        <v>195</v>
      </c>
      <c r="B209" s="65"/>
      <c r="C209" s="80"/>
      <c r="D209" s="66"/>
      <c r="E209" s="67"/>
      <c r="F209" s="80"/>
      <c r="G209" s="62"/>
      <c r="H209" s="62"/>
      <c r="I209" s="62"/>
      <c r="J209" s="62"/>
      <c r="K209" s="62"/>
      <c r="L209" s="62"/>
      <c r="M209" s="111"/>
      <c r="N209" s="111"/>
      <c r="O209" s="112"/>
      <c r="P209" s="63" t="str">
        <f t="shared" si="8"/>
        <v/>
      </c>
      <c r="Q209" s="30"/>
      <c r="R209" s="88"/>
      <c r="AE209" s="113" t="str">
        <f t="shared" si="7"/>
        <v/>
      </c>
      <c r="AF209" s="113"/>
      <c r="AG209" s="113"/>
      <c r="AH209" s="113"/>
      <c r="AI209" s="113"/>
      <c r="AJ209" s="113"/>
    </row>
    <row r="210" spans="1:36" ht="15.75" customHeight="1">
      <c r="A210" s="64">
        <v>196</v>
      </c>
      <c r="B210" s="65"/>
      <c r="C210" s="80"/>
      <c r="D210" s="66"/>
      <c r="E210" s="67"/>
      <c r="F210" s="80"/>
      <c r="G210" s="62"/>
      <c r="H210" s="62"/>
      <c r="I210" s="62"/>
      <c r="J210" s="62"/>
      <c r="K210" s="62"/>
      <c r="L210" s="62"/>
      <c r="M210" s="111"/>
      <c r="N210" s="111"/>
      <c r="O210" s="112"/>
      <c r="P210" s="63" t="str">
        <f t="shared" si="8"/>
        <v/>
      </c>
      <c r="Q210" s="30"/>
      <c r="R210" s="88"/>
      <c r="AE210" s="113" t="str">
        <f t="shared" si="7"/>
        <v/>
      </c>
      <c r="AF210" s="113"/>
      <c r="AG210" s="113"/>
      <c r="AH210" s="113"/>
      <c r="AI210" s="113"/>
      <c r="AJ210" s="113"/>
    </row>
    <row r="211" spans="1:36" ht="15.75" customHeight="1">
      <c r="A211" s="64">
        <v>197</v>
      </c>
      <c r="B211" s="65"/>
      <c r="C211" s="80"/>
      <c r="D211" s="66"/>
      <c r="E211" s="67"/>
      <c r="F211" s="80"/>
      <c r="G211" s="62"/>
      <c r="H211" s="62"/>
      <c r="I211" s="62"/>
      <c r="J211" s="62"/>
      <c r="K211" s="62"/>
      <c r="L211" s="62"/>
      <c r="M211" s="111"/>
      <c r="N211" s="111"/>
      <c r="O211" s="112"/>
      <c r="P211" s="63" t="str">
        <f t="shared" si="8"/>
        <v/>
      </c>
      <c r="Q211" s="30"/>
      <c r="R211" s="88"/>
      <c r="AE211" s="113" t="str">
        <f t="shared" si="7"/>
        <v/>
      </c>
      <c r="AF211" s="113"/>
      <c r="AG211" s="113"/>
      <c r="AH211" s="113"/>
      <c r="AI211" s="113"/>
      <c r="AJ211" s="113"/>
    </row>
    <row r="212" spans="1:36" ht="15.75" customHeight="1">
      <c r="A212" s="64">
        <v>198</v>
      </c>
      <c r="B212" s="65"/>
      <c r="C212" s="80"/>
      <c r="D212" s="66"/>
      <c r="E212" s="67"/>
      <c r="F212" s="80"/>
      <c r="G212" s="62"/>
      <c r="H212" s="62"/>
      <c r="I212" s="62"/>
      <c r="J212" s="62"/>
      <c r="K212" s="62"/>
      <c r="L212" s="62"/>
      <c r="M212" s="111"/>
      <c r="N212" s="111"/>
      <c r="O212" s="112"/>
      <c r="P212" s="63" t="str">
        <f t="shared" si="8"/>
        <v/>
      </c>
      <c r="Q212" s="30"/>
      <c r="R212" s="88"/>
      <c r="AE212" s="113" t="str">
        <f t="shared" si="7"/>
        <v/>
      </c>
      <c r="AF212" s="113"/>
      <c r="AG212" s="113"/>
      <c r="AH212" s="113"/>
      <c r="AI212" s="113"/>
      <c r="AJ212" s="113"/>
    </row>
    <row r="213" spans="1:36" ht="15.75" customHeight="1">
      <c r="A213" s="64">
        <v>199</v>
      </c>
      <c r="B213" s="65"/>
      <c r="C213" s="80"/>
      <c r="D213" s="66"/>
      <c r="E213" s="67"/>
      <c r="F213" s="80"/>
      <c r="G213" s="62"/>
      <c r="H213" s="62"/>
      <c r="I213" s="62"/>
      <c r="J213" s="62"/>
      <c r="K213" s="62"/>
      <c r="L213" s="62"/>
      <c r="M213" s="111"/>
      <c r="N213" s="111"/>
      <c r="O213" s="112"/>
      <c r="P213" s="63" t="str">
        <f t="shared" si="8"/>
        <v/>
      </c>
      <c r="Q213" s="30"/>
      <c r="R213" s="88"/>
      <c r="AE213" s="113" t="str">
        <f t="shared" si="7"/>
        <v/>
      </c>
      <c r="AF213" s="113"/>
      <c r="AG213" s="113"/>
      <c r="AH213" s="113"/>
      <c r="AI213" s="113"/>
      <c r="AJ213" s="113"/>
    </row>
    <row r="214" spans="1:36" ht="15.75" customHeight="1">
      <c r="A214" s="64">
        <v>200</v>
      </c>
      <c r="B214" s="65"/>
      <c r="C214" s="80"/>
      <c r="D214" s="66"/>
      <c r="E214" s="67"/>
      <c r="F214" s="80"/>
      <c r="G214" s="62"/>
      <c r="H214" s="62"/>
      <c r="I214" s="62"/>
      <c r="J214" s="62"/>
      <c r="K214" s="62"/>
      <c r="L214" s="62"/>
      <c r="M214" s="111"/>
      <c r="N214" s="111"/>
      <c r="O214" s="112"/>
      <c r="P214" s="63" t="str">
        <f t="shared" si="8"/>
        <v/>
      </c>
      <c r="Q214" s="30"/>
      <c r="R214" s="88"/>
      <c r="AE214" s="113" t="str">
        <f t="shared" si="7"/>
        <v/>
      </c>
      <c r="AF214" s="113"/>
      <c r="AG214" s="113"/>
      <c r="AH214" s="113"/>
      <c r="AI214" s="113"/>
      <c r="AJ214" s="113"/>
    </row>
    <row r="215" spans="1:36" ht="15.75" customHeight="1">
      <c r="A215" s="59">
        <v>201</v>
      </c>
      <c r="B215" s="65"/>
      <c r="C215" s="79"/>
      <c r="D215" s="60"/>
      <c r="E215" s="61"/>
      <c r="F215" s="79"/>
      <c r="G215" s="62"/>
      <c r="H215" s="62"/>
      <c r="I215" s="62"/>
      <c r="J215" s="62"/>
      <c r="K215" s="62"/>
      <c r="L215" s="62"/>
      <c r="M215" s="111"/>
      <c r="N215" s="111"/>
      <c r="O215" s="112"/>
      <c r="P215" s="63" t="str">
        <f t="shared" si="8"/>
        <v/>
      </c>
      <c r="Q215" s="30"/>
      <c r="R215" s="88"/>
      <c r="AE215" s="113" t="str">
        <f t="shared" si="7"/>
        <v/>
      </c>
      <c r="AF215" s="113"/>
      <c r="AG215" s="113"/>
      <c r="AH215" s="113"/>
      <c r="AI215" s="113"/>
      <c r="AJ215" s="113"/>
    </row>
    <row r="216" spans="1:36" ht="15.75" customHeight="1">
      <c r="A216" s="64">
        <v>202</v>
      </c>
      <c r="B216" s="65"/>
      <c r="C216" s="80"/>
      <c r="D216" s="66"/>
      <c r="E216" s="67"/>
      <c r="F216" s="80"/>
      <c r="G216" s="62"/>
      <c r="H216" s="62"/>
      <c r="I216" s="62"/>
      <c r="J216" s="62"/>
      <c r="K216" s="62"/>
      <c r="L216" s="62"/>
      <c r="M216" s="111"/>
      <c r="N216" s="111"/>
      <c r="O216" s="112"/>
      <c r="P216" s="63" t="str">
        <f t="shared" si="8"/>
        <v/>
      </c>
      <c r="Q216" s="30"/>
      <c r="R216" s="88"/>
      <c r="AE216" s="113" t="str">
        <f t="shared" si="7"/>
        <v/>
      </c>
      <c r="AF216" s="113"/>
      <c r="AG216" s="113"/>
      <c r="AH216" s="113"/>
      <c r="AI216" s="113"/>
      <c r="AJ216" s="113"/>
    </row>
    <row r="217" spans="1:36" ht="15.75" customHeight="1">
      <c r="A217" s="64">
        <v>203</v>
      </c>
      <c r="B217" s="65"/>
      <c r="C217" s="80"/>
      <c r="D217" s="66"/>
      <c r="E217" s="67"/>
      <c r="F217" s="80"/>
      <c r="G217" s="62"/>
      <c r="H217" s="62"/>
      <c r="I217" s="62"/>
      <c r="J217" s="62"/>
      <c r="K217" s="62"/>
      <c r="L217" s="62"/>
      <c r="M217" s="111"/>
      <c r="N217" s="111"/>
      <c r="O217" s="112"/>
      <c r="P217" s="63" t="str">
        <f t="shared" si="8"/>
        <v/>
      </c>
      <c r="Q217" s="30"/>
      <c r="R217" s="88"/>
      <c r="AE217" s="113" t="str">
        <f t="shared" si="7"/>
        <v/>
      </c>
      <c r="AF217" s="113"/>
      <c r="AG217" s="113"/>
      <c r="AH217" s="113"/>
      <c r="AI217" s="113"/>
      <c r="AJ217" s="113"/>
    </row>
    <row r="218" spans="1:36" ht="15.75" customHeight="1">
      <c r="A218" s="64">
        <v>204</v>
      </c>
      <c r="B218" s="65"/>
      <c r="C218" s="80"/>
      <c r="D218" s="66"/>
      <c r="E218" s="67"/>
      <c r="F218" s="80"/>
      <c r="G218" s="62"/>
      <c r="H218" s="62"/>
      <c r="I218" s="62"/>
      <c r="J218" s="62"/>
      <c r="K218" s="62"/>
      <c r="L218" s="62"/>
      <c r="M218" s="111"/>
      <c r="N218" s="111"/>
      <c r="O218" s="112"/>
      <c r="P218" s="63" t="str">
        <f t="shared" si="8"/>
        <v/>
      </c>
      <c r="Q218" s="30"/>
      <c r="R218" s="88"/>
      <c r="AE218" s="113" t="str">
        <f t="shared" si="7"/>
        <v/>
      </c>
      <c r="AF218" s="113"/>
      <c r="AG218" s="113"/>
      <c r="AH218" s="113"/>
      <c r="AI218" s="113"/>
      <c r="AJ218" s="113"/>
    </row>
    <row r="219" spans="1:36" ht="15.75" customHeight="1">
      <c r="A219" s="64">
        <v>205</v>
      </c>
      <c r="B219" s="65"/>
      <c r="C219" s="80"/>
      <c r="D219" s="66"/>
      <c r="E219" s="67"/>
      <c r="F219" s="80"/>
      <c r="G219" s="62"/>
      <c r="H219" s="62"/>
      <c r="I219" s="62"/>
      <c r="J219" s="62"/>
      <c r="K219" s="62"/>
      <c r="L219" s="62"/>
      <c r="M219" s="111"/>
      <c r="N219" s="111"/>
      <c r="O219" s="112"/>
      <c r="P219" s="63" t="str">
        <f t="shared" si="8"/>
        <v/>
      </c>
      <c r="Q219" s="30"/>
      <c r="R219" s="88"/>
      <c r="AE219" s="113" t="str">
        <f t="shared" si="7"/>
        <v/>
      </c>
      <c r="AF219" s="113"/>
      <c r="AG219" s="113"/>
      <c r="AH219" s="113"/>
      <c r="AI219" s="113"/>
      <c r="AJ219" s="113"/>
    </row>
    <row r="220" spans="1:36" ht="15.75" customHeight="1">
      <c r="A220" s="64">
        <v>206</v>
      </c>
      <c r="B220" s="65"/>
      <c r="C220" s="80"/>
      <c r="D220" s="66"/>
      <c r="E220" s="67"/>
      <c r="F220" s="80"/>
      <c r="G220" s="62"/>
      <c r="H220" s="62"/>
      <c r="I220" s="62"/>
      <c r="J220" s="62"/>
      <c r="K220" s="62"/>
      <c r="L220" s="62"/>
      <c r="M220" s="111"/>
      <c r="N220" s="111"/>
      <c r="O220" s="112"/>
      <c r="P220" s="63" t="str">
        <f t="shared" si="8"/>
        <v/>
      </c>
      <c r="Q220" s="30"/>
      <c r="R220" s="88"/>
      <c r="AE220" s="113" t="str">
        <f t="shared" si="7"/>
        <v/>
      </c>
      <c r="AF220" s="113"/>
      <c r="AG220" s="113"/>
      <c r="AH220" s="113"/>
      <c r="AI220" s="113"/>
      <c r="AJ220" s="113"/>
    </row>
    <row r="221" spans="1:36" ht="15.75" customHeight="1">
      <c r="A221" s="64">
        <v>207</v>
      </c>
      <c r="B221" s="65"/>
      <c r="C221" s="80"/>
      <c r="D221" s="66"/>
      <c r="E221" s="67"/>
      <c r="F221" s="80"/>
      <c r="G221" s="62"/>
      <c r="H221" s="62"/>
      <c r="I221" s="62"/>
      <c r="J221" s="62"/>
      <c r="K221" s="62"/>
      <c r="L221" s="62"/>
      <c r="M221" s="111"/>
      <c r="N221" s="111"/>
      <c r="O221" s="112"/>
      <c r="P221" s="63" t="str">
        <f t="shared" si="8"/>
        <v/>
      </c>
      <c r="Q221" s="30"/>
      <c r="R221" s="88"/>
      <c r="AE221" s="113" t="str">
        <f t="shared" si="7"/>
        <v/>
      </c>
      <c r="AF221" s="113"/>
      <c r="AG221" s="113"/>
      <c r="AH221" s="113"/>
      <c r="AI221" s="113"/>
      <c r="AJ221" s="113"/>
    </row>
    <row r="222" spans="1:36" ht="15.75" customHeight="1">
      <c r="A222" s="64">
        <v>208</v>
      </c>
      <c r="B222" s="65"/>
      <c r="C222" s="80"/>
      <c r="D222" s="66"/>
      <c r="E222" s="67"/>
      <c r="F222" s="80"/>
      <c r="G222" s="62"/>
      <c r="H222" s="62"/>
      <c r="I222" s="62"/>
      <c r="J222" s="62"/>
      <c r="K222" s="62"/>
      <c r="L222" s="62"/>
      <c r="M222" s="111"/>
      <c r="N222" s="111"/>
      <c r="O222" s="112"/>
      <c r="P222" s="63" t="str">
        <f t="shared" si="8"/>
        <v/>
      </c>
      <c r="Q222" s="30"/>
      <c r="R222" s="88"/>
      <c r="AE222" s="113" t="str">
        <f t="shared" si="7"/>
        <v/>
      </c>
      <c r="AF222" s="113"/>
      <c r="AG222" s="113"/>
      <c r="AH222" s="113"/>
      <c r="AI222" s="113"/>
      <c r="AJ222" s="113"/>
    </row>
    <row r="223" spans="1:36" ht="15.75" customHeight="1">
      <c r="A223" s="64">
        <v>209</v>
      </c>
      <c r="B223" s="65"/>
      <c r="C223" s="80"/>
      <c r="D223" s="66"/>
      <c r="E223" s="67"/>
      <c r="F223" s="80"/>
      <c r="G223" s="62"/>
      <c r="H223" s="62"/>
      <c r="I223" s="62"/>
      <c r="J223" s="62"/>
      <c r="K223" s="62"/>
      <c r="L223" s="62"/>
      <c r="M223" s="111"/>
      <c r="N223" s="111"/>
      <c r="O223" s="112"/>
      <c r="P223" s="63" t="str">
        <f t="shared" si="8"/>
        <v/>
      </c>
      <c r="Q223" s="30"/>
      <c r="R223" s="88"/>
      <c r="AE223" s="113" t="str">
        <f t="shared" si="7"/>
        <v/>
      </c>
      <c r="AF223" s="113"/>
      <c r="AG223" s="113"/>
      <c r="AH223" s="113"/>
      <c r="AI223" s="113"/>
      <c r="AJ223" s="113"/>
    </row>
    <row r="224" spans="1:36" ht="15.75" customHeight="1">
      <c r="A224" s="64">
        <v>210</v>
      </c>
      <c r="B224" s="65"/>
      <c r="C224" s="80"/>
      <c r="D224" s="66"/>
      <c r="E224" s="67"/>
      <c r="F224" s="80"/>
      <c r="G224" s="62"/>
      <c r="H224" s="62"/>
      <c r="I224" s="62"/>
      <c r="J224" s="62"/>
      <c r="K224" s="62"/>
      <c r="L224" s="62"/>
      <c r="M224" s="111"/>
      <c r="N224" s="111"/>
      <c r="O224" s="112"/>
      <c r="P224" s="63" t="str">
        <f t="shared" si="8"/>
        <v/>
      </c>
      <c r="Q224" s="30"/>
      <c r="R224" s="88"/>
      <c r="AE224" s="113" t="str">
        <f t="shared" si="7"/>
        <v/>
      </c>
      <c r="AF224" s="113"/>
      <c r="AG224" s="113"/>
      <c r="AH224" s="113"/>
      <c r="AI224" s="113"/>
      <c r="AJ224" s="113"/>
    </row>
    <row r="225" spans="1:36" ht="15.75" customHeight="1">
      <c r="A225" s="64">
        <v>211</v>
      </c>
      <c r="B225" s="65"/>
      <c r="C225" s="80"/>
      <c r="D225" s="66"/>
      <c r="E225" s="67"/>
      <c r="F225" s="80"/>
      <c r="G225" s="62"/>
      <c r="H225" s="62"/>
      <c r="I225" s="62"/>
      <c r="J225" s="62"/>
      <c r="K225" s="62"/>
      <c r="L225" s="62"/>
      <c r="M225" s="111"/>
      <c r="N225" s="111"/>
      <c r="O225" s="112"/>
      <c r="P225" s="63" t="str">
        <f t="shared" si="8"/>
        <v/>
      </c>
      <c r="Q225" s="30"/>
      <c r="R225" s="88"/>
      <c r="AE225" s="113" t="str">
        <f t="shared" si="7"/>
        <v/>
      </c>
      <c r="AF225" s="113"/>
      <c r="AG225" s="113"/>
      <c r="AH225" s="113"/>
      <c r="AI225" s="113"/>
      <c r="AJ225" s="113"/>
    </row>
    <row r="226" spans="1:36" ht="15.75" customHeight="1">
      <c r="A226" s="64">
        <v>212</v>
      </c>
      <c r="B226" s="65"/>
      <c r="C226" s="80"/>
      <c r="D226" s="66"/>
      <c r="E226" s="67"/>
      <c r="F226" s="80"/>
      <c r="G226" s="62"/>
      <c r="H226" s="62"/>
      <c r="I226" s="62"/>
      <c r="J226" s="62"/>
      <c r="K226" s="62"/>
      <c r="L226" s="62"/>
      <c r="M226" s="111"/>
      <c r="N226" s="111"/>
      <c r="O226" s="112"/>
      <c r="P226" s="63" t="str">
        <f t="shared" si="8"/>
        <v/>
      </c>
      <c r="Q226" s="30"/>
      <c r="R226" s="88"/>
      <c r="AE226" s="113" t="str">
        <f t="shared" si="7"/>
        <v/>
      </c>
      <c r="AF226" s="113"/>
      <c r="AG226" s="113"/>
      <c r="AH226" s="113"/>
      <c r="AI226" s="113"/>
      <c r="AJ226" s="113"/>
    </row>
    <row r="227" spans="1:36" ht="15.75" customHeight="1">
      <c r="A227" s="64">
        <v>213</v>
      </c>
      <c r="B227" s="65"/>
      <c r="C227" s="80"/>
      <c r="D227" s="66"/>
      <c r="E227" s="67"/>
      <c r="F227" s="80"/>
      <c r="G227" s="62"/>
      <c r="H227" s="62"/>
      <c r="I227" s="62"/>
      <c r="J227" s="62"/>
      <c r="K227" s="62"/>
      <c r="L227" s="62"/>
      <c r="M227" s="111"/>
      <c r="N227" s="111"/>
      <c r="O227" s="112"/>
      <c r="P227" s="63" t="str">
        <f t="shared" si="8"/>
        <v/>
      </c>
      <c r="Q227" s="30"/>
      <c r="R227" s="88"/>
      <c r="AE227" s="113" t="str">
        <f t="shared" si="7"/>
        <v/>
      </c>
      <c r="AF227" s="113"/>
      <c r="AG227" s="113"/>
      <c r="AH227" s="113"/>
      <c r="AI227" s="113"/>
      <c r="AJ227" s="113"/>
    </row>
    <row r="228" spans="1:36" ht="15.75" customHeight="1">
      <c r="A228" s="64">
        <v>214</v>
      </c>
      <c r="B228" s="65"/>
      <c r="C228" s="80"/>
      <c r="D228" s="66"/>
      <c r="E228" s="67"/>
      <c r="F228" s="80"/>
      <c r="G228" s="62"/>
      <c r="H228" s="62"/>
      <c r="I228" s="62"/>
      <c r="J228" s="62"/>
      <c r="K228" s="62"/>
      <c r="L228" s="62"/>
      <c r="M228" s="111"/>
      <c r="N228" s="111"/>
      <c r="O228" s="112"/>
      <c r="P228" s="63" t="str">
        <f t="shared" si="8"/>
        <v/>
      </c>
      <c r="Q228" s="30"/>
      <c r="R228" s="88"/>
      <c r="AE228" s="113" t="str">
        <f t="shared" si="7"/>
        <v/>
      </c>
      <c r="AF228" s="113"/>
      <c r="AG228" s="113"/>
      <c r="AH228" s="113"/>
      <c r="AI228" s="113"/>
      <c r="AJ228" s="113"/>
    </row>
    <row r="229" spans="1:36" ht="15.75" customHeight="1">
      <c r="A229" s="64">
        <v>215</v>
      </c>
      <c r="B229" s="65"/>
      <c r="C229" s="80"/>
      <c r="D229" s="66"/>
      <c r="E229" s="67"/>
      <c r="F229" s="80"/>
      <c r="G229" s="62"/>
      <c r="H229" s="62"/>
      <c r="I229" s="62"/>
      <c r="J229" s="62"/>
      <c r="K229" s="62"/>
      <c r="L229" s="62"/>
      <c r="M229" s="111"/>
      <c r="N229" s="111"/>
      <c r="O229" s="112"/>
      <c r="P229" s="63" t="str">
        <f t="shared" si="8"/>
        <v/>
      </c>
      <c r="Q229" s="30"/>
      <c r="R229" s="88"/>
      <c r="AE229" s="113" t="str">
        <f t="shared" si="7"/>
        <v/>
      </c>
      <c r="AF229" s="113"/>
      <c r="AG229" s="113"/>
      <c r="AH229" s="113"/>
      <c r="AI229" s="113"/>
      <c r="AJ229" s="113"/>
    </row>
    <row r="230" spans="1:36" ht="15.75" customHeight="1">
      <c r="A230" s="64">
        <v>216</v>
      </c>
      <c r="B230" s="65"/>
      <c r="C230" s="80"/>
      <c r="D230" s="66"/>
      <c r="E230" s="67"/>
      <c r="F230" s="80"/>
      <c r="G230" s="62"/>
      <c r="H230" s="62"/>
      <c r="I230" s="62"/>
      <c r="J230" s="62"/>
      <c r="K230" s="62"/>
      <c r="L230" s="62"/>
      <c r="M230" s="111"/>
      <c r="N230" s="111"/>
      <c r="O230" s="112"/>
      <c r="P230" s="63" t="str">
        <f t="shared" si="8"/>
        <v/>
      </c>
      <c r="Q230" s="30"/>
      <c r="R230" s="88"/>
      <c r="AE230" s="113" t="str">
        <f t="shared" si="7"/>
        <v/>
      </c>
      <c r="AF230" s="113"/>
      <c r="AG230" s="113"/>
      <c r="AH230" s="113"/>
      <c r="AI230" s="113"/>
      <c r="AJ230" s="113"/>
    </row>
    <row r="231" spans="1:36" ht="15.75" customHeight="1">
      <c r="A231" s="64">
        <v>217</v>
      </c>
      <c r="B231" s="65"/>
      <c r="C231" s="80"/>
      <c r="D231" s="66"/>
      <c r="E231" s="67"/>
      <c r="F231" s="80"/>
      <c r="G231" s="62"/>
      <c r="H231" s="62"/>
      <c r="I231" s="62"/>
      <c r="J231" s="62"/>
      <c r="K231" s="62"/>
      <c r="L231" s="62"/>
      <c r="M231" s="111"/>
      <c r="N231" s="111"/>
      <c r="O231" s="112"/>
      <c r="P231" s="63" t="str">
        <f t="shared" si="8"/>
        <v/>
      </c>
      <c r="Q231" s="30"/>
      <c r="R231" s="88"/>
      <c r="AE231" s="113" t="str">
        <f t="shared" si="7"/>
        <v/>
      </c>
      <c r="AF231" s="113"/>
      <c r="AG231" s="113"/>
      <c r="AH231" s="113"/>
      <c r="AI231" s="113"/>
      <c r="AJ231" s="113"/>
    </row>
    <row r="232" spans="1:36" ht="15.75" customHeight="1">
      <c r="A232" s="64">
        <v>218</v>
      </c>
      <c r="B232" s="65"/>
      <c r="C232" s="80"/>
      <c r="D232" s="66"/>
      <c r="E232" s="67"/>
      <c r="F232" s="80"/>
      <c r="G232" s="62"/>
      <c r="H232" s="62"/>
      <c r="I232" s="62"/>
      <c r="J232" s="62"/>
      <c r="K232" s="62"/>
      <c r="L232" s="62"/>
      <c r="M232" s="111"/>
      <c r="N232" s="111"/>
      <c r="O232" s="112"/>
      <c r="P232" s="63" t="str">
        <f t="shared" si="8"/>
        <v/>
      </c>
      <c r="Q232" s="30"/>
      <c r="R232" s="88"/>
      <c r="AE232" s="113" t="str">
        <f t="shared" si="7"/>
        <v/>
      </c>
      <c r="AF232" s="113"/>
      <c r="AG232" s="113"/>
      <c r="AH232" s="113"/>
      <c r="AI232" s="113"/>
      <c r="AJ232" s="113"/>
    </row>
    <row r="233" spans="1:36" ht="15.75" customHeight="1">
      <c r="A233" s="64">
        <v>219</v>
      </c>
      <c r="B233" s="65"/>
      <c r="C233" s="80"/>
      <c r="D233" s="66"/>
      <c r="E233" s="67"/>
      <c r="F233" s="80"/>
      <c r="G233" s="62"/>
      <c r="H233" s="62"/>
      <c r="I233" s="62"/>
      <c r="J233" s="62"/>
      <c r="K233" s="62"/>
      <c r="L233" s="62"/>
      <c r="M233" s="111"/>
      <c r="N233" s="111"/>
      <c r="O233" s="112"/>
      <c r="P233" s="63" t="str">
        <f t="shared" si="8"/>
        <v/>
      </c>
      <c r="Q233" s="30"/>
      <c r="R233" s="88"/>
      <c r="AE233" s="113" t="str">
        <f t="shared" si="7"/>
        <v/>
      </c>
      <c r="AF233" s="113"/>
      <c r="AG233" s="113"/>
      <c r="AH233" s="113"/>
      <c r="AI233" s="113"/>
      <c r="AJ233" s="113"/>
    </row>
    <row r="234" spans="1:36" ht="15.75" customHeight="1">
      <c r="A234" s="64">
        <v>220</v>
      </c>
      <c r="B234" s="65"/>
      <c r="C234" s="80"/>
      <c r="D234" s="66"/>
      <c r="E234" s="67"/>
      <c r="F234" s="80"/>
      <c r="G234" s="62"/>
      <c r="H234" s="62"/>
      <c r="I234" s="62"/>
      <c r="J234" s="62"/>
      <c r="K234" s="62"/>
      <c r="L234" s="62"/>
      <c r="M234" s="111"/>
      <c r="N234" s="111"/>
      <c r="O234" s="112"/>
      <c r="P234" s="63" t="str">
        <f t="shared" si="8"/>
        <v/>
      </c>
      <c r="Q234" s="30"/>
      <c r="R234" s="88"/>
      <c r="AE234" s="113" t="str">
        <f t="shared" si="7"/>
        <v/>
      </c>
      <c r="AF234" s="113"/>
      <c r="AG234" s="113"/>
      <c r="AH234" s="113"/>
      <c r="AI234" s="113"/>
      <c r="AJ234" s="113"/>
    </row>
    <row r="235" spans="1:36" ht="15.75" customHeight="1">
      <c r="A235" s="64">
        <v>221</v>
      </c>
      <c r="B235" s="65"/>
      <c r="C235" s="80"/>
      <c r="D235" s="66"/>
      <c r="E235" s="67"/>
      <c r="F235" s="80"/>
      <c r="G235" s="62"/>
      <c r="H235" s="62"/>
      <c r="I235" s="62"/>
      <c r="J235" s="62"/>
      <c r="K235" s="62"/>
      <c r="L235" s="62"/>
      <c r="M235" s="111"/>
      <c r="N235" s="111"/>
      <c r="O235" s="112"/>
      <c r="P235" s="63" t="str">
        <f t="shared" si="8"/>
        <v/>
      </c>
      <c r="Q235" s="30"/>
      <c r="R235" s="88"/>
      <c r="AE235" s="113" t="str">
        <f t="shared" si="7"/>
        <v/>
      </c>
      <c r="AF235" s="113"/>
      <c r="AG235" s="113"/>
      <c r="AH235" s="113"/>
      <c r="AI235" s="113"/>
      <c r="AJ235" s="113"/>
    </row>
    <row r="236" spans="1:36" ht="15.75" customHeight="1">
      <c r="A236" s="64">
        <v>222</v>
      </c>
      <c r="B236" s="65"/>
      <c r="C236" s="80"/>
      <c r="D236" s="66"/>
      <c r="E236" s="67"/>
      <c r="F236" s="80"/>
      <c r="G236" s="62"/>
      <c r="H236" s="62"/>
      <c r="I236" s="62"/>
      <c r="J236" s="62"/>
      <c r="K236" s="62"/>
      <c r="L236" s="62"/>
      <c r="M236" s="111"/>
      <c r="N236" s="111"/>
      <c r="O236" s="112"/>
      <c r="P236" s="63" t="str">
        <f t="shared" si="8"/>
        <v/>
      </c>
      <c r="Q236" s="30"/>
      <c r="R236" s="88"/>
      <c r="AE236" s="113" t="str">
        <f t="shared" si="7"/>
        <v/>
      </c>
      <c r="AF236" s="113"/>
      <c r="AG236" s="113"/>
      <c r="AH236" s="113"/>
      <c r="AI236" s="113"/>
      <c r="AJ236" s="113"/>
    </row>
    <row r="237" spans="1:36" ht="15.75" customHeight="1">
      <c r="A237" s="64">
        <v>223</v>
      </c>
      <c r="B237" s="65"/>
      <c r="C237" s="80"/>
      <c r="D237" s="66"/>
      <c r="E237" s="67"/>
      <c r="F237" s="80"/>
      <c r="G237" s="62"/>
      <c r="H237" s="62"/>
      <c r="I237" s="62"/>
      <c r="J237" s="62"/>
      <c r="K237" s="62"/>
      <c r="L237" s="62"/>
      <c r="M237" s="111"/>
      <c r="N237" s="111"/>
      <c r="O237" s="112"/>
      <c r="P237" s="63" t="str">
        <f t="shared" si="8"/>
        <v/>
      </c>
      <c r="Q237" s="30"/>
      <c r="R237" s="88"/>
      <c r="AE237" s="113" t="str">
        <f t="shared" si="7"/>
        <v/>
      </c>
      <c r="AF237" s="113"/>
      <c r="AG237" s="113"/>
      <c r="AH237" s="113"/>
      <c r="AI237" s="113"/>
      <c r="AJ237" s="113"/>
    </row>
    <row r="238" spans="1:36" ht="15.75" customHeight="1">
      <c r="A238" s="64">
        <v>224</v>
      </c>
      <c r="B238" s="65"/>
      <c r="C238" s="80"/>
      <c r="D238" s="66"/>
      <c r="E238" s="67"/>
      <c r="F238" s="80"/>
      <c r="G238" s="62"/>
      <c r="H238" s="62"/>
      <c r="I238" s="62"/>
      <c r="J238" s="62"/>
      <c r="K238" s="62"/>
      <c r="L238" s="62"/>
      <c r="M238" s="111"/>
      <c r="N238" s="111"/>
      <c r="O238" s="112"/>
      <c r="P238" s="63" t="str">
        <f t="shared" si="8"/>
        <v/>
      </c>
      <c r="Q238" s="30"/>
      <c r="R238" s="88"/>
      <c r="AE238" s="113" t="str">
        <f t="shared" si="7"/>
        <v/>
      </c>
      <c r="AF238" s="113"/>
      <c r="AG238" s="113"/>
      <c r="AH238" s="113"/>
      <c r="AI238" s="113"/>
      <c r="AJ238" s="113"/>
    </row>
    <row r="239" spans="1:36" ht="15.75" customHeight="1">
      <c r="A239" s="64">
        <v>225</v>
      </c>
      <c r="B239" s="65"/>
      <c r="C239" s="80"/>
      <c r="D239" s="66"/>
      <c r="E239" s="67"/>
      <c r="F239" s="80"/>
      <c r="G239" s="62"/>
      <c r="H239" s="62"/>
      <c r="I239" s="62"/>
      <c r="J239" s="62"/>
      <c r="K239" s="62"/>
      <c r="L239" s="62"/>
      <c r="M239" s="111"/>
      <c r="N239" s="111"/>
      <c r="O239" s="112"/>
      <c r="P239" s="63" t="str">
        <f t="shared" si="8"/>
        <v/>
      </c>
      <c r="Q239" s="30"/>
      <c r="R239" s="88"/>
      <c r="AE239" s="113" t="str">
        <f t="shared" si="7"/>
        <v/>
      </c>
      <c r="AF239" s="113"/>
      <c r="AG239" s="113"/>
      <c r="AH239" s="113"/>
      <c r="AI239" s="113"/>
      <c r="AJ239" s="113"/>
    </row>
    <row r="240" spans="1:36" ht="15.75" customHeight="1">
      <c r="A240" s="64">
        <v>226</v>
      </c>
      <c r="B240" s="65"/>
      <c r="C240" s="80"/>
      <c r="D240" s="66"/>
      <c r="E240" s="67"/>
      <c r="F240" s="80"/>
      <c r="G240" s="62"/>
      <c r="H240" s="62"/>
      <c r="I240" s="62"/>
      <c r="J240" s="62"/>
      <c r="K240" s="62"/>
      <c r="L240" s="62"/>
      <c r="M240" s="111"/>
      <c r="N240" s="111"/>
      <c r="O240" s="112"/>
      <c r="P240" s="63" t="str">
        <f t="shared" si="8"/>
        <v/>
      </c>
      <c r="Q240" s="30"/>
      <c r="R240" s="88"/>
      <c r="AE240" s="113" t="str">
        <f t="shared" si="7"/>
        <v/>
      </c>
      <c r="AF240" s="113"/>
      <c r="AG240" s="113"/>
      <c r="AH240" s="113"/>
      <c r="AI240" s="113"/>
      <c r="AJ240" s="113"/>
    </row>
    <row r="241" spans="1:36" ht="15.75" customHeight="1">
      <c r="A241" s="64">
        <v>227</v>
      </c>
      <c r="B241" s="65"/>
      <c r="C241" s="80"/>
      <c r="D241" s="66"/>
      <c r="E241" s="67"/>
      <c r="F241" s="80"/>
      <c r="G241" s="62"/>
      <c r="H241" s="62"/>
      <c r="I241" s="62"/>
      <c r="J241" s="62"/>
      <c r="K241" s="62"/>
      <c r="L241" s="62"/>
      <c r="M241" s="111"/>
      <c r="N241" s="111"/>
      <c r="O241" s="112"/>
      <c r="P241" s="63" t="str">
        <f t="shared" si="8"/>
        <v/>
      </c>
      <c r="Q241" s="30"/>
      <c r="R241" s="88"/>
      <c r="AE241" s="113" t="str">
        <f t="shared" si="7"/>
        <v/>
      </c>
      <c r="AF241" s="113"/>
      <c r="AG241" s="113"/>
      <c r="AH241" s="113"/>
      <c r="AI241" s="113"/>
      <c r="AJ241" s="113"/>
    </row>
    <row r="242" spans="1:36" ht="15.75" customHeight="1">
      <c r="A242" s="64">
        <v>228</v>
      </c>
      <c r="B242" s="65"/>
      <c r="C242" s="80"/>
      <c r="D242" s="66"/>
      <c r="E242" s="67"/>
      <c r="F242" s="80"/>
      <c r="G242" s="62"/>
      <c r="H242" s="62"/>
      <c r="I242" s="62"/>
      <c r="J242" s="62"/>
      <c r="K242" s="62"/>
      <c r="L242" s="62"/>
      <c r="M242" s="111"/>
      <c r="N242" s="111"/>
      <c r="O242" s="112"/>
      <c r="P242" s="63" t="str">
        <f t="shared" si="8"/>
        <v/>
      </c>
      <c r="Q242" s="30"/>
      <c r="R242" s="88"/>
      <c r="AE242" s="113" t="str">
        <f t="shared" si="7"/>
        <v/>
      </c>
      <c r="AF242" s="113"/>
      <c r="AG242" s="113"/>
      <c r="AH242" s="113"/>
      <c r="AI242" s="113"/>
      <c r="AJ242" s="113"/>
    </row>
    <row r="243" spans="1:36" ht="15.75" customHeight="1">
      <c r="A243" s="64">
        <v>229</v>
      </c>
      <c r="B243" s="65"/>
      <c r="C243" s="80"/>
      <c r="D243" s="66"/>
      <c r="E243" s="67"/>
      <c r="F243" s="80"/>
      <c r="G243" s="62"/>
      <c r="H243" s="62"/>
      <c r="I243" s="62"/>
      <c r="J243" s="62"/>
      <c r="K243" s="62"/>
      <c r="L243" s="62"/>
      <c r="M243" s="111"/>
      <c r="N243" s="111"/>
      <c r="O243" s="112"/>
      <c r="P243" s="63" t="str">
        <f t="shared" si="8"/>
        <v/>
      </c>
      <c r="Q243" s="30"/>
      <c r="R243" s="88"/>
      <c r="AE243" s="113" t="str">
        <f t="shared" si="7"/>
        <v/>
      </c>
      <c r="AF243" s="113"/>
      <c r="AG243" s="113"/>
      <c r="AH243" s="113"/>
      <c r="AI243" s="113"/>
      <c r="AJ243" s="113"/>
    </row>
    <row r="244" spans="1:36" ht="15.75" customHeight="1">
      <c r="A244" s="64">
        <v>230</v>
      </c>
      <c r="B244" s="65"/>
      <c r="C244" s="80"/>
      <c r="D244" s="66"/>
      <c r="E244" s="67"/>
      <c r="F244" s="80"/>
      <c r="G244" s="62"/>
      <c r="H244" s="62"/>
      <c r="I244" s="62"/>
      <c r="J244" s="62"/>
      <c r="K244" s="62"/>
      <c r="L244" s="62"/>
      <c r="M244" s="111"/>
      <c r="N244" s="111"/>
      <c r="O244" s="112"/>
      <c r="P244" s="63" t="str">
        <f t="shared" si="8"/>
        <v/>
      </c>
      <c r="Q244" s="30"/>
      <c r="R244" s="88"/>
      <c r="AE244" s="113" t="str">
        <f t="shared" si="7"/>
        <v/>
      </c>
      <c r="AF244" s="113"/>
      <c r="AG244" s="113"/>
      <c r="AH244" s="113"/>
      <c r="AI244" s="113"/>
      <c r="AJ244" s="113"/>
    </row>
    <row r="245" spans="1:36" ht="15.75" customHeight="1">
      <c r="A245" s="64">
        <v>231</v>
      </c>
      <c r="B245" s="65"/>
      <c r="C245" s="80"/>
      <c r="D245" s="66"/>
      <c r="E245" s="67"/>
      <c r="F245" s="80"/>
      <c r="G245" s="62"/>
      <c r="H245" s="62"/>
      <c r="I245" s="62"/>
      <c r="J245" s="62"/>
      <c r="K245" s="62"/>
      <c r="L245" s="62"/>
      <c r="M245" s="111"/>
      <c r="N245" s="111"/>
      <c r="O245" s="112"/>
      <c r="P245" s="63" t="str">
        <f t="shared" si="8"/>
        <v/>
      </c>
      <c r="Q245" s="30"/>
      <c r="R245" s="88"/>
      <c r="AE245" s="113" t="str">
        <f t="shared" si="7"/>
        <v/>
      </c>
      <c r="AF245" s="113"/>
      <c r="AG245" s="113"/>
      <c r="AH245" s="113"/>
      <c r="AI245" s="113"/>
      <c r="AJ245" s="113"/>
    </row>
    <row r="246" spans="1:36" ht="15.75" customHeight="1">
      <c r="A246" s="64">
        <v>232</v>
      </c>
      <c r="B246" s="65"/>
      <c r="C246" s="80"/>
      <c r="D246" s="66"/>
      <c r="E246" s="67"/>
      <c r="F246" s="80"/>
      <c r="G246" s="62"/>
      <c r="H246" s="62"/>
      <c r="I246" s="62"/>
      <c r="J246" s="62"/>
      <c r="K246" s="62"/>
      <c r="L246" s="62"/>
      <c r="M246" s="111"/>
      <c r="N246" s="111"/>
      <c r="O246" s="112"/>
      <c r="P246" s="63" t="str">
        <f t="shared" si="8"/>
        <v/>
      </c>
      <c r="Q246" s="30"/>
      <c r="R246" s="88"/>
      <c r="AE246" s="113" t="str">
        <f t="shared" si="7"/>
        <v/>
      </c>
      <c r="AF246" s="113"/>
      <c r="AG246" s="113"/>
      <c r="AH246" s="113"/>
      <c r="AI246" s="113"/>
      <c r="AJ246" s="113"/>
    </row>
    <row r="247" spans="1:36" ht="15.75" customHeight="1">
      <c r="A247" s="64">
        <v>233</v>
      </c>
      <c r="B247" s="65"/>
      <c r="C247" s="80"/>
      <c r="D247" s="66"/>
      <c r="E247" s="67"/>
      <c r="F247" s="80"/>
      <c r="G247" s="62"/>
      <c r="H247" s="62"/>
      <c r="I247" s="62"/>
      <c r="J247" s="62"/>
      <c r="K247" s="62"/>
      <c r="L247" s="62"/>
      <c r="M247" s="111"/>
      <c r="N247" s="111"/>
      <c r="O247" s="112"/>
      <c r="P247" s="63" t="str">
        <f t="shared" si="8"/>
        <v/>
      </c>
      <c r="Q247" s="30"/>
      <c r="R247" s="88"/>
      <c r="AE247" s="113" t="str">
        <f t="shared" si="7"/>
        <v/>
      </c>
      <c r="AF247" s="113"/>
      <c r="AG247" s="113"/>
      <c r="AH247" s="113"/>
      <c r="AI247" s="113"/>
      <c r="AJ247" s="113"/>
    </row>
    <row r="248" spans="1:36" ht="15.75" customHeight="1">
      <c r="A248" s="64">
        <v>234</v>
      </c>
      <c r="B248" s="65"/>
      <c r="C248" s="80"/>
      <c r="D248" s="66"/>
      <c r="E248" s="67"/>
      <c r="F248" s="80"/>
      <c r="G248" s="62"/>
      <c r="H248" s="62"/>
      <c r="I248" s="62"/>
      <c r="J248" s="62"/>
      <c r="K248" s="62"/>
      <c r="L248" s="62"/>
      <c r="M248" s="111"/>
      <c r="N248" s="111"/>
      <c r="O248" s="112"/>
      <c r="P248" s="63" t="str">
        <f t="shared" si="8"/>
        <v/>
      </c>
      <c r="Q248" s="30"/>
      <c r="R248" s="88"/>
      <c r="AE248" s="113" t="str">
        <f t="shared" si="7"/>
        <v/>
      </c>
      <c r="AF248" s="113"/>
      <c r="AG248" s="113"/>
      <c r="AH248" s="113"/>
      <c r="AI248" s="113"/>
      <c r="AJ248" s="113"/>
    </row>
    <row r="249" spans="1:36" ht="15.75" customHeight="1">
      <c r="A249" s="64">
        <v>235</v>
      </c>
      <c r="B249" s="65"/>
      <c r="C249" s="80"/>
      <c r="D249" s="66"/>
      <c r="E249" s="67"/>
      <c r="F249" s="80"/>
      <c r="G249" s="62"/>
      <c r="H249" s="62"/>
      <c r="I249" s="62"/>
      <c r="J249" s="62"/>
      <c r="K249" s="62"/>
      <c r="L249" s="62"/>
      <c r="M249" s="111"/>
      <c r="N249" s="111"/>
      <c r="O249" s="112"/>
      <c r="P249" s="63" t="str">
        <f t="shared" si="8"/>
        <v/>
      </c>
      <c r="Q249" s="30"/>
      <c r="R249" s="88"/>
      <c r="AE249" s="113" t="str">
        <f t="shared" si="7"/>
        <v/>
      </c>
      <c r="AF249" s="113"/>
      <c r="AG249" s="113"/>
      <c r="AH249" s="113"/>
      <c r="AI249" s="113"/>
      <c r="AJ249" s="113"/>
    </row>
    <row r="250" spans="1:36" ht="15.75" customHeight="1">
      <c r="A250" s="64">
        <v>236</v>
      </c>
      <c r="B250" s="65"/>
      <c r="C250" s="80"/>
      <c r="D250" s="66"/>
      <c r="E250" s="67"/>
      <c r="F250" s="80"/>
      <c r="G250" s="62"/>
      <c r="H250" s="62"/>
      <c r="I250" s="62"/>
      <c r="J250" s="62"/>
      <c r="K250" s="62"/>
      <c r="L250" s="62"/>
      <c r="M250" s="111"/>
      <c r="N250" s="111"/>
      <c r="O250" s="112"/>
      <c r="P250" s="63" t="str">
        <f t="shared" si="8"/>
        <v/>
      </c>
      <c r="Q250" s="30"/>
      <c r="R250" s="88"/>
      <c r="AE250" s="113" t="str">
        <f t="shared" si="7"/>
        <v/>
      </c>
      <c r="AF250" s="113"/>
      <c r="AG250" s="113"/>
      <c r="AH250" s="113"/>
      <c r="AI250" s="113"/>
      <c r="AJ250" s="113"/>
    </row>
    <row r="251" spans="1:36" ht="15.75" customHeight="1">
      <c r="A251" s="64">
        <v>237</v>
      </c>
      <c r="B251" s="65"/>
      <c r="C251" s="80"/>
      <c r="D251" s="66"/>
      <c r="E251" s="67"/>
      <c r="F251" s="80"/>
      <c r="G251" s="62"/>
      <c r="H251" s="62"/>
      <c r="I251" s="62"/>
      <c r="J251" s="62"/>
      <c r="K251" s="62"/>
      <c r="L251" s="62"/>
      <c r="M251" s="111"/>
      <c r="N251" s="111"/>
      <c r="O251" s="112"/>
      <c r="P251" s="63" t="str">
        <f t="shared" si="8"/>
        <v/>
      </c>
      <c r="Q251" s="30"/>
      <c r="R251" s="88"/>
      <c r="AE251" s="113" t="str">
        <f t="shared" si="7"/>
        <v/>
      </c>
      <c r="AF251" s="113"/>
      <c r="AG251" s="113"/>
      <c r="AH251" s="113"/>
      <c r="AI251" s="113"/>
      <c r="AJ251" s="113"/>
    </row>
    <row r="252" spans="1:36" ht="15.75" customHeight="1">
      <c r="A252" s="64">
        <v>238</v>
      </c>
      <c r="B252" s="65"/>
      <c r="C252" s="80"/>
      <c r="D252" s="66"/>
      <c r="E252" s="67"/>
      <c r="F252" s="80"/>
      <c r="G252" s="62"/>
      <c r="H252" s="62"/>
      <c r="I252" s="62"/>
      <c r="J252" s="62"/>
      <c r="K252" s="62"/>
      <c r="L252" s="62"/>
      <c r="M252" s="111"/>
      <c r="N252" s="111"/>
      <c r="O252" s="112"/>
      <c r="P252" s="63" t="str">
        <f t="shared" si="8"/>
        <v/>
      </c>
      <c r="Q252" s="30"/>
      <c r="R252" s="88"/>
      <c r="AE252" s="113" t="str">
        <f t="shared" si="7"/>
        <v/>
      </c>
      <c r="AF252" s="113"/>
      <c r="AG252" s="113"/>
      <c r="AH252" s="113"/>
      <c r="AI252" s="113"/>
      <c r="AJ252" s="113"/>
    </row>
    <row r="253" spans="1:36" ht="15.75" customHeight="1">
      <c r="A253" s="64">
        <v>239</v>
      </c>
      <c r="B253" s="65"/>
      <c r="C253" s="80"/>
      <c r="D253" s="66"/>
      <c r="E253" s="67"/>
      <c r="F253" s="80"/>
      <c r="G253" s="62"/>
      <c r="H253" s="62"/>
      <c r="I253" s="62"/>
      <c r="J253" s="62"/>
      <c r="K253" s="62"/>
      <c r="L253" s="62"/>
      <c r="M253" s="111"/>
      <c r="N253" s="111"/>
      <c r="O253" s="112"/>
      <c r="P253" s="63" t="str">
        <f t="shared" si="8"/>
        <v/>
      </c>
      <c r="Q253" s="30"/>
      <c r="R253" s="88"/>
      <c r="AE253" s="113" t="str">
        <f t="shared" si="7"/>
        <v/>
      </c>
      <c r="AF253" s="113"/>
      <c r="AG253" s="113"/>
      <c r="AH253" s="113"/>
      <c r="AI253" s="113"/>
      <c r="AJ253" s="113"/>
    </row>
    <row r="254" spans="1:36" ht="15.75" customHeight="1" thickBot="1">
      <c r="A254" s="68">
        <v>240</v>
      </c>
      <c r="B254" s="69"/>
      <c r="C254" s="81"/>
      <c r="D254" s="70"/>
      <c r="E254" s="71"/>
      <c r="F254" s="81"/>
      <c r="G254" s="62"/>
      <c r="H254" s="62"/>
      <c r="I254" s="62"/>
      <c r="J254" s="62"/>
      <c r="K254" s="62"/>
      <c r="L254" s="62"/>
      <c r="M254" s="109"/>
      <c r="N254" s="109"/>
      <c r="O254" s="110"/>
      <c r="P254" s="82" t="str">
        <f t="shared" si="8"/>
        <v/>
      </c>
      <c r="Q254" s="30"/>
      <c r="R254" s="88"/>
      <c r="AE254" s="113" t="str">
        <f t="shared" si="7"/>
        <v/>
      </c>
      <c r="AF254" s="113"/>
      <c r="AG254" s="113"/>
      <c r="AH254" s="113"/>
      <c r="AI254" s="113"/>
      <c r="AJ254" s="113"/>
    </row>
    <row r="255" spans="1:36" ht="15.75" customHeight="1">
      <c r="A255" s="73">
        <v>241</v>
      </c>
      <c r="B255" s="74"/>
      <c r="C255" s="77"/>
      <c r="D255" s="75"/>
      <c r="E255" s="76"/>
      <c r="F255" s="77"/>
      <c r="G255" s="62"/>
      <c r="H255" s="62"/>
      <c r="I255" s="62"/>
      <c r="J255" s="62"/>
      <c r="K255" s="62"/>
      <c r="L255" s="62"/>
      <c r="M255" s="114"/>
      <c r="N255" s="114"/>
      <c r="O255" s="115"/>
      <c r="P255" s="78" t="str">
        <f t="shared" si="8"/>
        <v/>
      </c>
      <c r="Q255" s="30"/>
      <c r="R255" s="88"/>
      <c r="AE255" s="113" t="str">
        <f t="shared" si="7"/>
        <v/>
      </c>
      <c r="AF255" s="113"/>
      <c r="AG255" s="113"/>
      <c r="AH255" s="113"/>
      <c r="AI255" s="113"/>
      <c r="AJ255" s="113"/>
    </row>
    <row r="256" spans="1:36" ht="15.75" customHeight="1">
      <c r="A256" s="64">
        <v>242</v>
      </c>
      <c r="B256" s="65"/>
      <c r="C256" s="80"/>
      <c r="D256" s="66"/>
      <c r="E256" s="67"/>
      <c r="F256" s="80"/>
      <c r="G256" s="62"/>
      <c r="H256" s="62"/>
      <c r="I256" s="62"/>
      <c r="J256" s="62"/>
      <c r="K256" s="62"/>
      <c r="L256" s="62"/>
      <c r="M256" s="111"/>
      <c r="N256" s="111"/>
      <c r="O256" s="112"/>
      <c r="P256" s="63" t="str">
        <f t="shared" si="8"/>
        <v/>
      </c>
      <c r="Q256" s="30"/>
      <c r="R256" s="88"/>
      <c r="AE256" s="113" t="str">
        <f t="shared" si="7"/>
        <v/>
      </c>
      <c r="AF256" s="113"/>
      <c r="AG256" s="113"/>
      <c r="AH256" s="113"/>
      <c r="AI256" s="113"/>
      <c r="AJ256" s="113"/>
    </row>
    <row r="257" spans="1:36" ht="15.75" customHeight="1">
      <c r="A257" s="64">
        <v>243</v>
      </c>
      <c r="B257" s="65"/>
      <c r="C257" s="80"/>
      <c r="D257" s="66"/>
      <c r="E257" s="67"/>
      <c r="F257" s="80"/>
      <c r="G257" s="62"/>
      <c r="H257" s="62"/>
      <c r="I257" s="62"/>
      <c r="J257" s="62"/>
      <c r="K257" s="62"/>
      <c r="L257" s="62"/>
      <c r="M257" s="111"/>
      <c r="N257" s="111"/>
      <c r="O257" s="112"/>
      <c r="P257" s="63" t="str">
        <f t="shared" si="8"/>
        <v/>
      </c>
      <c r="Q257" s="30"/>
      <c r="R257" s="88"/>
      <c r="AE257" s="113" t="str">
        <f t="shared" si="7"/>
        <v/>
      </c>
      <c r="AF257" s="113"/>
      <c r="AG257" s="113"/>
      <c r="AH257" s="113"/>
      <c r="AI257" s="113"/>
      <c r="AJ257" s="113"/>
    </row>
    <row r="258" spans="1:36" ht="15.75" customHeight="1">
      <c r="A258" s="64">
        <v>244</v>
      </c>
      <c r="B258" s="65"/>
      <c r="C258" s="80"/>
      <c r="D258" s="66"/>
      <c r="E258" s="67"/>
      <c r="F258" s="80"/>
      <c r="G258" s="62"/>
      <c r="H258" s="62"/>
      <c r="I258" s="62"/>
      <c r="J258" s="62"/>
      <c r="K258" s="62"/>
      <c r="L258" s="62"/>
      <c r="M258" s="111"/>
      <c r="N258" s="111"/>
      <c r="O258" s="112"/>
      <c r="P258" s="63" t="str">
        <f t="shared" si="8"/>
        <v/>
      </c>
      <c r="Q258" s="30"/>
      <c r="R258" s="88"/>
      <c r="AE258" s="113" t="str">
        <f t="shared" si="7"/>
        <v/>
      </c>
      <c r="AF258" s="113"/>
      <c r="AG258" s="113"/>
      <c r="AH258" s="113"/>
      <c r="AI258" s="113"/>
      <c r="AJ258" s="113"/>
    </row>
    <row r="259" spans="1:36" ht="15.75" customHeight="1">
      <c r="A259" s="64">
        <v>245</v>
      </c>
      <c r="B259" s="65"/>
      <c r="C259" s="80"/>
      <c r="D259" s="66"/>
      <c r="E259" s="67"/>
      <c r="F259" s="80"/>
      <c r="G259" s="62"/>
      <c r="H259" s="62"/>
      <c r="I259" s="62"/>
      <c r="J259" s="62"/>
      <c r="K259" s="62"/>
      <c r="L259" s="62"/>
      <c r="M259" s="111"/>
      <c r="N259" s="111"/>
      <c r="O259" s="112"/>
      <c r="P259" s="63" t="str">
        <f t="shared" si="8"/>
        <v/>
      </c>
      <c r="Q259" s="30"/>
      <c r="R259" s="88"/>
      <c r="AE259" s="113" t="str">
        <f t="shared" si="7"/>
        <v/>
      </c>
      <c r="AF259" s="113"/>
      <c r="AG259" s="113"/>
      <c r="AH259" s="113"/>
      <c r="AI259" s="113"/>
      <c r="AJ259" s="113"/>
    </row>
    <row r="260" spans="1:36" ht="15.75" customHeight="1">
      <c r="A260" s="64">
        <v>246</v>
      </c>
      <c r="B260" s="65"/>
      <c r="C260" s="80"/>
      <c r="D260" s="66"/>
      <c r="E260" s="67"/>
      <c r="F260" s="80"/>
      <c r="G260" s="62"/>
      <c r="H260" s="62"/>
      <c r="I260" s="62"/>
      <c r="J260" s="62"/>
      <c r="K260" s="62"/>
      <c r="L260" s="62"/>
      <c r="M260" s="111"/>
      <c r="N260" s="111"/>
      <c r="O260" s="112"/>
      <c r="P260" s="63" t="str">
        <f t="shared" si="8"/>
        <v/>
      </c>
      <c r="Q260" s="30"/>
      <c r="R260" s="88"/>
      <c r="AE260" s="113" t="str">
        <f t="shared" si="7"/>
        <v/>
      </c>
      <c r="AF260" s="113"/>
      <c r="AG260" s="113"/>
      <c r="AH260" s="113"/>
      <c r="AI260" s="113"/>
      <c r="AJ260" s="113"/>
    </row>
    <row r="261" spans="1:36" ht="15.75" customHeight="1">
      <c r="A261" s="64">
        <v>247</v>
      </c>
      <c r="B261" s="65"/>
      <c r="C261" s="80"/>
      <c r="D261" s="66"/>
      <c r="E261" s="67"/>
      <c r="F261" s="80"/>
      <c r="G261" s="62"/>
      <c r="H261" s="62"/>
      <c r="I261" s="62"/>
      <c r="J261" s="62"/>
      <c r="K261" s="62"/>
      <c r="L261" s="62"/>
      <c r="M261" s="111"/>
      <c r="N261" s="111"/>
      <c r="O261" s="112"/>
      <c r="P261" s="63" t="str">
        <f t="shared" si="8"/>
        <v/>
      </c>
      <c r="Q261" s="30"/>
      <c r="R261" s="88"/>
      <c r="AE261" s="113" t="str">
        <f t="shared" si="7"/>
        <v/>
      </c>
      <c r="AF261" s="113"/>
      <c r="AG261" s="113"/>
      <c r="AH261" s="113"/>
      <c r="AI261" s="113"/>
      <c r="AJ261" s="113"/>
    </row>
    <row r="262" spans="1:36" ht="15.75" customHeight="1">
      <c r="A262" s="64">
        <v>248</v>
      </c>
      <c r="B262" s="65"/>
      <c r="C262" s="80"/>
      <c r="D262" s="66"/>
      <c r="E262" s="67"/>
      <c r="F262" s="80"/>
      <c r="G262" s="62"/>
      <c r="H262" s="62"/>
      <c r="I262" s="62"/>
      <c r="J262" s="62"/>
      <c r="K262" s="62"/>
      <c r="L262" s="62"/>
      <c r="M262" s="111"/>
      <c r="N262" s="111"/>
      <c r="O262" s="112"/>
      <c r="P262" s="63" t="str">
        <f t="shared" si="8"/>
        <v/>
      </c>
      <c r="Q262" s="30"/>
      <c r="R262" s="88"/>
      <c r="AE262" s="113" t="str">
        <f t="shared" si="7"/>
        <v/>
      </c>
      <c r="AF262" s="113"/>
      <c r="AG262" s="113"/>
      <c r="AH262" s="113"/>
      <c r="AI262" s="113"/>
      <c r="AJ262" s="113"/>
    </row>
    <row r="263" spans="1:36" ht="15.75" customHeight="1">
      <c r="A263" s="64">
        <v>249</v>
      </c>
      <c r="B263" s="65"/>
      <c r="C263" s="80"/>
      <c r="D263" s="66"/>
      <c r="E263" s="67"/>
      <c r="F263" s="80"/>
      <c r="G263" s="62"/>
      <c r="H263" s="62"/>
      <c r="I263" s="62"/>
      <c r="J263" s="62"/>
      <c r="K263" s="62"/>
      <c r="L263" s="62"/>
      <c r="M263" s="111"/>
      <c r="N263" s="111"/>
      <c r="O263" s="112"/>
      <c r="P263" s="63" t="str">
        <f t="shared" si="8"/>
        <v/>
      </c>
      <c r="Q263" s="30"/>
      <c r="R263" s="88"/>
      <c r="AE263" s="113" t="str">
        <f t="shared" si="7"/>
        <v/>
      </c>
      <c r="AF263" s="113"/>
      <c r="AG263" s="113"/>
      <c r="AH263" s="113"/>
      <c r="AI263" s="113"/>
      <c r="AJ263" s="113"/>
    </row>
    <row r="264" spans="1:36" ht="15.75" customHeight="1">
      <c r="A264" s="64">
        <v>250</v>
      </c>
      <c r="B264" s="65"/>
      <c r="C264" s="80"/>
      <c r="D264" s="66"/>
      <c r="E264" s="67"/>
      <c r="F264" s="80"/>
      <c r="G264" s="62"/>
      <c r="H264" s="62"/>
      <c r="I264" s="62"/>
      <c r="J264" s="62"/>
      <c r="K264" s="62"/>
      <c r="L264" s="62"/>
      <c r="M264" s="111"/>
      <c r="N264" s="111"/>
      <c r="O264" s="112"/>
      <c r="P264" s="63" t="str">
        <f t="shared" si="8"/>
        <v/>
      </c>
      <c r="Q264" s="30"/>
      <c r="R264" s="88"/>
      <c r="AE264" s="113" t="str">
        <f t="shared" si="7"/>
        <v/>
      </c>
      <c r="AF264" s="113"/>
      <c r="AG264" s="113"/>
      <c r="AH264" s="113"/>
      <c r="AI264" s="113"/>
      <c r="AJ264" s="113"/>
    </row>
    <row r="265" spans="1:36" ht="15.75" customHeight="1">
      <c r="A265" s="64">
        <v>251</v>
      </c>
      <c r="B265" s="65"/>
      <c r="C265" s="80"/>
      <c r="D265" s="66"/>
      <c r="E265" s="67"/>
      <c r="F265" s="80"/>
      <c r="G265" s="62"/>
      <c r="H265" s="62"/>
      <c r="I265" s="62"/>
      <c r="J265" s="62"/>
      <c r="K265" s="62"/>
      <c r="L265" s="62"/>
      <c r="M265" s="111"/>
      <c r="N265" s="111"/>
      <c r="O265" s="112"/>
      <c r="P265" s="63" t="str">
        <f t="shared" si="8"/>
        <v/>
      </c>
      <c r="Q265" s="30"/>
      <c r="R265" s="88"/>
      <c r="AE265" s="113" t="str">
        <f t="shared" si="7"/>
        <v/>
      </c>
      <c r="AF265" s="113"/>
      <c r="AG265" s="113"/>
      <c r="AH265" s="113"/>
      <c r="AI265" s="113"/>
      <c r="AJ265" s="113"/>
    </row>
    <row r="266" spans="1:36" ht="15.75" customHeight="1">
      <c r="A266" s="64">
        <v>252</v>
      </c>
      <c r="B266" s="65"/>
      <c r="C266" s="80"/>
      <c r="D266" s="66"/>
      <c r="E266" s="67"/>
      <c r="F266" s="80"/>
      <c r="G266" s="62"/>
      <c r="H266" s="62"/>
      <c r="I266" s="62"/>
      <c r="J266" s="62"/>
      <c r="K266" s="62"/>
      <c r="L266" s="62"/>
      <c r="M266" s="111"/>
      <c r="N266" s="111"/>
      <c r="O266" s="112"/>
      <c r="P266" s="63" t="str">
        <f t="shared" si="8"/>
        <v/>
      </c>
      <c r="Q266" s="30"/>
      <c r="R266" s="88"/>
      <c r="AE266" s="113" t="str">
        <f t="shared" si="7"/>
        <v/>
      </c>
      <c r="AF266" s="113"/>
      <c r="AG266" s="113"/>
      <c r="AH266" s="113"/>
      <c r="AI266" s="113"/>
      <c r="AJ266" s="113"/>
    </row>
    <row r="267" spans="1:36" ht="15.75" customHeight="1">
      <c r="A267" s="64">
        <v>253</v>
      </c>
      <c r="B267" s="65"/>
      <c r="C267" s="80"/>
      <c r="D267" s="66"/>
      <c r="E267" s="67"/>
      <c r="F267" s="80"/>
      <c r="G267" s="62"/>
      <c r="H267" s="62"/>
      <c r="I267" s="62"/>
      <c r="J267" s="62"/>
      <c r="K267" s="62"/>
      <c r="L267" s="62"/>
      <c r="M267" s="111"/>
      <c r="N267" s="111"/>
      <c r="O267" s="112"/>
      <c r="P267" s="63" t="str">
        <f t="shared" si="8"/>
        <v/>
      </c>
      <c r="Q267" s="30"/>
      <c r="R267" s="88"/>
      <c r="AE267" s="113" t="str">
        <f t="shared" si="7"/>
        <v/>
      </c>
      <c r="AF267" s="113"/>
      <c r="AG267" s="113"/>
      <c r="AH267" s="113"/>
      <c r="AI267" s="113"/>
      <c r="AJ267" s="113"/>
    </row>
    <row r="268" spans="1:36" ht="15.75" customHeight="1">
      <c r="A268" s="64">
        <v>254</v>
      </c>
      <c r="B268" s="65"/>
      <c r="C268" s="80"/>
      <c r="D268" s="66"/>
      <c r="E268" s="67"/>
      <c r="F268" s="80"/>
      <c r="G268" s="62"/>
      <c r="H268" s="62"/>
      <c r="I268" s="62"/>
      <c r="J268" s="62"/>
      <c r="K268" s="62"/>
      <c r="L268" s="62"/>
      <c r="M268" s="111"/>
      <c r="N268" s="111"/>
      <c r="O268" s="112"/>
      <c r="P268" s="63" t="str">
        <f t="shared" si="8"/>
        <v/>
      </c>
      <c r="Q268" s="30"/>
      <c r="R268" s="88"/>
      <c r="AE268" s="113" t="str">
        <f t="shared" ref="AE268:AE331" si="9">C271&amp;D271&amp;F271</f>
        <v/>
      </c>
      <c r="AF268" s="113"/>
      <c r="AG268" s="113"/>
      <c r="AH268" s="113"/>
      <c r="AI268" s="113"/>
      <c r="AJ268" s="113"/>
    </row>
    <row r="269" spans="1:36" ht="15.75" customHeight="1">
      <c r="A269" s="64">
        <v>255</v>
      </c>
      <c r="B269" s="65"/>
      <c r="C269" s="80"/>
      <c r="D269" s="66"/>
      <c r="E269" s="67"/>
      <c r="F269" s="80"/>
      <c r="G269" s="62"/>
      <c r="H269" s="62"/>
      <c r="I269" s="62"/>
      <c r="J269" s="62"/>
      <c r="K269" s="62"/>
      <c r="L269" s="62"/>
      <c r="M269" s="111"/>
      <c r="N269" s="111"/>
      <c r="O269" s="112"/>
      <c r="P269" s="63" t="str">
        <f t="shared" si="8"/>
        <v/>
      </c>
      <c r="Q269" s="30"/>
      <c r="R269" s="88"/>
      <c r="AE269" s="113" t="str">
        <f t="shared" si="9"/>
        <v/>
      </c>
      <c r="AF269" s="113"/>
      <c r="AG269" s="113"/>
      <c r="AH269" s="113"/>
      <c r="AI269" s="113"/>
      <c r="AJ269" s="113"/>
    </row>
    <row r="270" spans="1:36" ht="15.75" customHeight="1">
      <c r="A270" s="64">
        <v>256</v>
      </c>
      <c r="B270" s="65"/>
      <c r="C270" s="80"/>
      <c r="D270" s="66"/>
      <c r="E270" s="67"/>
      <c r="F270" s="80"/>
      <c r="G270" s="62"/>
      <c r="H270" s="62"/>
      <c r="I270" s="62"/>
      <c r="J270" s="62"/>
      <c r="K270" s="62"/>
      <c r="L270" s="62"/>
      <c r="M270" s="111"/>
      <c r="N270" s="111"/>
      <c r="O270" s="112"/>
      <c r="P270" s="63" t="str">
        <f t="shared" si="8"/>
        <v/>
      </c>
      <c r="Q270" s="30"/>
      <c r="R270" s="88"/>
      <c r="AE270" s="113" t="str">
        <f t="shared" si="9"/>
        <v/>
      </c>
      <c r="AF270" s="113"/>
      <c r="AG270" s="113"/>
      <c r="AH270" s="113"/>
      <c r="AI270" s="113"/>
      <c r="AJ270" s="113"/>
    </row>
    <row r="271" spans="1:36" ht="15.75" customHeight="1">
      <c r="A271" s="64">
        <v>257</v>
      </c>
      <c r="B271" s="65"/>
      <c r="C271" s="80"/>
      <c r="D271" s="66"/>
      <c r="E271" s="67"/>
      <c r="F271" s="80"/>
      <c r="G271" s="62"/>
      <c r="H271" s="62"/>
      <c r="I271" s="62"/>
      <c r="J271" s="62"/>
      <c r="K271" s="62"/>
      <c r="L271" s="62"/>
      <c r="M271" s="111"/>
      <c r="N271" s="111"/>
      <c r="O271" s="112"/>
      <c r="P271" s="63" t="str">
        <f t="shared" ref="P271:P334" si="10">IFERROR(VLOOKUP(AE268,$R$15:$AC$66,2,FALSE),"")</f>
        <v/>
      </c>
      <c r="Q271" s="30"/>
      <c r="R271" s="88"/>
      <c r="AE271" s="113" t="str">
        <f t="shared" si="9"/>
        <v/>
      </c>
      <c r="AF271" s="113"/>
      <c r="AG271" s="113"/>
      <c r="AH271" s="113"/>
      <c r="AI271" s="113"/>
      <c r="AJ271" s="113"/>
    </row>
    <row r="272" spans="1:36" ht="15.75" customHeight="1">
      <c r="A272" s="64">
        <v>258</v>
      </c>
      <c r="B272" s="65"/>
      <c r="C272" s="80"/>
      <c r="D272" s="66"/>
      <c r="E272" s="67"/>
      <c r="F272" s="80"/>
      <c r="G272" s="62"/>
      <c r="H272" s="62"/>
      <c r="I272" s="62"/>
      <c r="J272" s="62"/>
      <c r="K272" s="62"/>
      <c r="L272" s="62"/>
      <c r="M272" s="111"/>
      <c r="N272" s="111"/>
      <c r="O272" s="112"/>
      <c r="P272" s="63" t="str">
        <f t="shared" si="10"/>
        <v/>
      </c>
      <c r="Q272" s="30"/>
      <c r="R272" s="88"/>
      <c r="AE272" s="113" t="str">
        <f t="shared" si="9"/>
        <v/>
      </c>
      <c r="AF272" s="113"/>
      <c r="AG272" s="113"/>
      <c r="AH272" s="113"/>
      <c r="AI272" s="113"/>
      <c r="AJ272" s="113"/>
    </row>
    <row r="273" spans="1:36" ht="15.75" customHeight="1">
      <c r="A273" s="64">
        <v>259</v>
      </c>
      <c r="B273" s="65"/>
      <c r="C273" s="80"/>
      <c r="D273" s="66"/>
      <c r="E273" s="67"/>
      <c r="F273" s="80"/>
      <c r="G273" s="62"/>
      <c r="H273" s="62"/>
      <c r="I273" s="62"/>
      <c r="J273" s="62"/>
      <c r="K273" s="62"/>
      <c r="L273" s="62"/>
      <c r="M273" s="111"/>
      <c r="N273" s="111"/>
      <c r="O273" s="112"/>
      <c r="P273" s="63" t="str">
        <f t="shared" si="10"/>
        <v/>
      </c>
      <c r="Q273" s="30"/>
      <c r="R273" s="88"/>
      <c r="AE273" s="113" t="str">
        <f t="shared" si="9"/>
        <v/>
      </c>
      <c r="AF273" s="113"/>
      <c r="AG273" s="113"/>
      <c r="AH273" s="113"/>
      <c r="AI273" s="113"/>
      <c r="AJ273" s="113"/>
    </row>
    <row r="274" spans="1:36" ht="15.75" customHeight="1">
      <c r="A274" s="64">
        <v>260</v>
      </c>
      <c r="B274" s="65"/>
      <c r="C274" s="80"/>
      <c r="D274" s="66"/>
      <c r="E274" s="67"/>
      <c r="F274" s="80"/>
      <c r="G274" s="62"/>
      <c r="H274" s="62"/>
      <c r="I274" s="62"/>
      <c r="J274" s="62"/>
      <c r="K274" s="62"/>
      <c r="L274" s="62"/>
      <c r="M274" s="111"/>
      <c r="N274" s="111"/>
      <c r="O274" s="112"/>
      <c r="P274" s="63" t="str">
        <f t="shared" si="10"/>
        <v/>
      </c>
      <c r="Q274" s="30"/>
      <c r="R274" s="88"/>
      <c r="AE274" s="113" t="str">
        <f t="shared" si="9"/>
        <v/>
      </c>
      <c r="AF274" s="113"/>
      <c r="AG274" s="113"/>
      <c r="AH274" s="113"/>
      <c r="AI274" s="113"/>
      <c r="AJ274" s="113"/>
    </row>
    <row r="275" spans="1:36" ht="15.75" customHeight="1">
      <c r="A275" s="64">
        <v>261</v>
      </c>
      <c r="B275" s="65"/>
      <c r="C275" s="80"/>
      <c r="D275" s="66"/>
      <c r="E275" s="67"/>
      <c r="F275" s="80"/>
      <c r="G275" s="62"/>
      <c r="H275" s="62"/>
      <c r="I275" s="62"/>
      <c r="J275" s="62"/>
      <c r="K275" s="62"/>
      <c r="L275" s="62"/>
      <c r="M275" s="111"/>
      <c r="N275" s="111"/>
      <c r="O275" s="112"/>
      <c r="P275" s="63" t="str">
        <f t="shared" si="10"/>
        <v/>
      </c>
      <c r="Q275" s="30"/>
      <c r="R275" s="88"/>
      <c r="AE275" s="113" t="str">
        <f t="shared" si="9"/>
        <v/>
      </c>
      <c r="AF275" s="113"/>
      <c r="AG275" s="113"/>
      <c r="AH275" s="113"/>
      <c r="AI275" s="113"/>
      <c r="AJ275" s="113"/>
    </row>
    <row r="276" spans="1:36" ht="15.75" customHeight="1">
      <c r="A276" s="64">
        <v>262</v>
      </c>
      <c r="B276" s="65"/>
      <c r="C276" s="80"/>
      <c r="D276" s="66"/>
      <c r="E276" s="67"/>
      <c r="F276" s="80"/>
      <c r="G276" s="62"/>
      <c r="H276" s="62"/>
      <c r="I276" s="62"/>
      <c r="J276" s="62"/>
      <c r="K276" s="62"/>
      <c r="L276" s="62"/>
      <c r="M276" s="111"/>
      <c r="N276" s="111"/>
      <c r="O276" s="112"/>
      <c r="P276" s="63" t="str">
        <f t="shared" si="10"/>
        <v/>
      </c>
      <c r="Q276" s="30"/>
      <c r="R276" s="88"/>
      <c r="AE276" s="113" t="str">
        <f t="shared" si="9"/>
        <v/>
      </c>
      <c r="AF276" s="113"/>
      <c r="AG276" s="113"/>
      <c r="AH276" s="113"/>
      <c r="AI276" s="113"/>
      <c r="AJ276" s="113"/>
    </row>
    <row r="277" spans="1:36" ht="15.75" customHeight="1">
      <c r="A277" s="64">
        <v>263</v>
      </c>
      <c r="B277" s="65"/>
      <c r="C277" s="80"/>
      <c r="D277" s="66"/>
      <c r="E277" s="67"/>
      <c r="F277" s="80"/>
      <c r="G277" s="62"/>
      <c r="H277" s="62"/>
      <c r="I277" s="62"/>
      <c r="J277" s="62"/>
      <c r="K277" s="62"/>
      <c r="L277" s="62"/>
      <c r="M277" s="111"/>
      <c r="N277" s="111"/>
      <c r="O277" s="112"/>
      <c r="P277" s="63" t="str">
        <f t="shared" si="10"/>
        <v/>
      </c>
      <c r="Q277" s="30"/>
      <c r="R277" s="88"/>
      <c r="AE277" s="113" t="str">
        <f t="shared" si="9"/>
        <v/>
      </c>
      <c r="AF277" s="113"/>
      <c r="AG277" s="113"/>
      <c r="AH277" s="113"/>
      <c r="AI277" s="113"/>
      <c r="AJ277" s="113"/>
    </row>
    <row r="278" spans="1:36" ht="15.75" customHeight="1">
      <c r="A278" s="64">
        <v>264</v>
      </c>
      <c r="B278" s="65"/>
      <c r="C278" s="80"/>
      <c r="D278" s="66"/>
      <c r="E278" s="67"/>
      <c r="F278" s="80"/>
      <c r="G278" s="62"/>
      <c r="H278" s="62"/>
      <c r="I278" s="62"/>
      <c r="J278" s="62"/>
      <c r="K278" s="62"/>
      <c r="L278" s="62"/>
      <c r="M278" s="111"/>
      <c r="N278" s="111"/>
      <c r="O278" s="112"/>
      <c r="P278" s="63" t="str">
        <f t="shared" si="10"/>
        <v/>
      </c>
      <c r="Q278" s="30"/>
      <c r="R278" s="88"/>
      <c r="AE278" s="113" t="str">
        <f t="shared" si="9"/>
        <v/>
      </c>
      <c r="AF278" s="113"/>
      <c r="AG278" s="113"/>
      <c r="AH278" s="113"/>
      <c r="AI278" s="113"/>
      <c r="AJ278" s="113"/>
    </row>
    <row r="279" spans="1:36" ht="15.75" customHeight="1">
      <c r="A279" s="64">
        <v>265</v>
      </c>
      <c r="B279" s="65"/>
      <c r="C279" s="80"/>
      <c r="D279" s="66"/>
      <c r="E279" s="67"/>
      <c r="F279" s="80"/>
      <c r="G279" s="62"/>
      <c r="H279" s="62"/>
      <c r="I279" s="62"/>
      <c r="J279" s="62"/>
      <c r="K279" s="62"/>
      <c r="L279" s="62"/>
      <c r="M279" s="111"/>
      <c r="N279" s="111"/>
      <c r="O279" s="112"/>
      <c r="P279" s="63" t="str">
        <f t="shared" si="10"/>
        <v/>
      </c>
      <c r="Q279" s="30"/>
      <c r="R279" s="88"/>
      <c r="AE279" s="113" t="str">
        <f t="shared" si="9"/>
        <v/>
      </c>
      <c r="AF279" s="113"/>
      <c r="AG279" s="113"/>
      <c r="AH279" s="113"/>
      <c r="AI279" s="113"/>
      <c r="AJ279" s="113"/>
    </row>
    <row r="280" spans="1:36" ht="15.75" customHeight="1">
      <c r="A280" s="64">
        <v>266</v>
      </c>
      <c r="B280" s="65"/>
      <c r="C280" s="80"/>
      <c r="D280" s="66"/>
      <c r="E280" s="67"/>
      <c r="F280" s="80"/>
      <c r="G280" s="62"/>
      <c r="H280" s="62"/>
      <c r="I280" s="62"/>
      <c r="J280" s="62"/>
      <c r="K280" s="62"/>
      <c r="L280" s="62"/>
      <c r="M280" s="111"/>
      <c r="N280" s="111"/>
      <c r="O280" s="112"/>
      <c r="P280" s="63" t="str">
        <f t="shared" si="10"/>
        <v/>
      </c>
      <c r="Q280" s="30"/>
      <c r="R280" s="88"/>
      <c r="AE280" s="113" t="str">
        <f t="shared" si="9"/>
        <v/>
      </c>
      <c r="AF280" s="113"/>
      <c r="AG280" s="113"/>
      <c r="AH280" s="113"/>
      <c r="AI280" s="113"/>
      <c r="AJ280" s="113"/>
    </row>
    <row r="281" spans="1:36" ht="15.75" customHeight="1">
      <c r="A281" s="64">
        <v>267</v>
      </c>
      <c r="B281" s="65"/>
      <c r="C281" s="80"/>
      <c r="D281" s="66"/>
      <c r="E281" s="67"/>
      <c r="F281" s="80"/>
      <c r="G281" s="62"/>
      <c r="H281" s="62"/>
      <c r="I281" s="62"/>
      <c r="J281" s="62"/>
      <c r="K281" s="62"/>
      <c r="L281" s="62"/>
      <c r="M281" s="111"/>
      <c r="N281" s="111"/>
      <c r="O281" s="112"/>
      <c r="P281" s="63" t="str">
        <f t="shared" si="10"/>
        <v/>
      </c>
      <c r="Q281" s="30"/>
      <c r="R281" s="88"/>
      <c r="AE281" s="113" t="str">
        <f t="shared" si="9"/>
        <v/>
      </c>
      <c r="AF281" s="113"/>
      <c r="AG281" s="113"/>
      <c r="AH281" s="113"/>
      <c r="AI281" s="113"/>
      <c r="AJ281" s="113"/>
    </row>
    <row r="282" spans="1:36" ht="15.75" customHeight="1">
      <c r="A282" s="64">
        <v>268</v>
      </c>
      <c r="B282" s="65"/>
      <c r="C282" s="80"/>
      <c r="D282" s="66"/>
      <c r="E282" s="67"/>
      <c r="F282" s="80"/>
      <c r="G282" s="62"/>
      <c r="H282" s="62"/>
      <c r="I282" s="62"/>
      <c r="J282" s="62"/>
      <c r="K282" s="62"/>
      <c r="L282" s="62"/>
      <c r="M282" s="111"/>
      <c r="N282" s="111"/>
      <c r="O282" s="112"/>
      <c r="P282" s="63" t="str">
        <f t="shared" si="10"/>
        <v/>
      </c>
      <c r="Q282" s="30"/>
      <c r="R282" s="88"/>
      <c r="AE282" s="113" t="str">
        <f t="shared" si="9"/>
        <v/>
      </c>
      <c r="AF282" s="113"/>
      <c r="AG282" s="113"/>
      <c r="AH282" s="113"/>
      <c r="AI282" s="113"/>
      <c r="AJ282" s="113"/>
    </row>
    <row r="283" spans="1:36" ht="15.75" customHeight="1">
      <c r="A283" s="64">
        <v>269</v>
      </c>
      <c r="B283" s="65"/>
      <c r="C283" s="80"/>
      <c r="D283" s="66"/>
      <c r="E283" s="67"/>
      <c r="F283" s="80"/>
      <c r="G283" s="62"/>
      <c r="H283" s="62"/>
      <c r="I283" s="62"/>
      <c r="J283" s="62"/>
      <c r="K283" s="62"/>
      <c r="L283" s="62"/>
      <c r="M283" s="111"/>
      <c r="N283" s="111"/>
      <c r="O283" s="112"/>
      <c r="P283" s="63" t="str">
        <f t="shared" si="10"/>
        <v/>
      </c>
      <c r="Q283" s="30"/>
      <c r="R283" s="88"/>
      <c r="AE283" s="113" t="str">
        <f t="shared" si="9"/>
        <v/>
      </c>
      <c r="AF283" s="113"/>
      <c r="AG283" s="113"/>
      <c r="AH283" s="113"/>
      <c r="AI283" s="113"/>
      <c r="AJ283" s="113"/>
    </row>
    <row r="284" spans="1:36" ht="15.75" customHeight="1">
      <c r="A284" s="64">
        <v>270</v>
      </c>
      <c r="B284" s="65"/>
      <c r="C284" s="80"/>
      <c r="D284" s="66"/>
      <c r="E284" s="67"/>
      <c r="F284" s="80"/>
      <c r="G284" s="62"/>
      <c r="H284" s="62"/>
      <c r="I284" s="62"/>
      <c r="J284" s="62"/>
      <c r="K284" s="62"/>
      <c r="L284" s="62"/>
      <c r="M284" s="111"/>
      <c r="N284" s="111"/>
      <c r="O284" s="112"/>
      <c r="P284" s="63" t="str">
        <f t="shared" si="10"/>
        <v/>
      </c>
      <c r="Q284" s="30"/>
      <c r="R284" s="88"/>
      <c r="AE284" s="113" t="str">
        <f t="shared" si="9"/>
        <v/>
      </c>
      <c r="AF284" s="113"/>
      <c r="AG284" s="113"/>
      <c r="AH284" s="113"/>
      <c r="AI284" s="113"/>
      <c r="AJ284" s="113"/>
    </row>
    <row r="285" spans="1:36" ht="15.75" customHeight="1">
      <c r="A285" s="64">
        <v>271</v>
      </c>
      <c r="B285" s="65"/>
      <c r="C285" s="80"/>
      <c r="D285" s="66"/>
      <c r="E285" s="67"/>
      <c r="F285" s="80"/>
      <c r="G285" s="62"/>
      <c r="H285" s="62"/>
      <c r="I285" s="62"/>
      <c r="J285" s="62"/>
      <c r="K285" s="62"/>
      <c r="L285" s="62"/>
      <c r="M285" s="111"/>
      <c r="N285" s="111"/>
      <c r="O285" s="112"/>
      <c r="P285" s="63" t="str">
        <f t="shared" si="10"/>
        <v/>
      </c>
      <c r="Q285" s="30"/>
      <c r="R285" s="88"/>
      <c r="AE285" s="113" t="str">
        <f t="shared" si="9"/>
        <v/>
      </c>
      <c r="AF285" s="113"/>
      <c r="AG285" s="113"/>
      <c r="AH285" s="113"/>
      <c r="AI285" s="113"/>
      <c r="AJ285" s="113"/>
    </row>
    <row r="286" spans="1:36" ht="15.75" customHeight="1">
      <c r="A286" s="64">
        <v>272</v>
      </c>
      <c r="B286" s="65"/>
      <c r="C286" s="80"/>
      <c r="D286" s="66"/>
      <c r="E286" s="67"/>
      <c r="F286" s="80"/>
      <c r="G286" s="62"/>
      <c r="H286" s="62"/>
      <c r="I286" s="62"/>
      <c r="J286" s="62"/>
      <c r="K286" s="62"/>
      <c r="L286" s="62"/>
      <c r="M286" s="111"/>
      <c r="N286" s="111"/>
      <c r="O286" s="112"/>
      <c r="P286" s="63" t="str">
        <f t="shared" si="10"/>
        <v/>
      </c>
      <c r="Q286" s="30"/>
      <c r="R286" s="88"/>
      <c r="AE286" s="113" t="str">
        <f t="shared" si="9"/>
        <v/>
      </c>
      <c r="AF286" s="113"/>
      <c r="AG286" s="113"/>
      <c r="AH286" s="113"/>
      <c r="AI286" s="113"/>
      <c r="AJ286" s="113"/>
    </row>
    <row r="287" spans="1:36" ht="15.75" customHeight="1">
      <c r="A287" s="64">
        <v>273</v>
      </c>
      <c r="B287" s="65"/>
      <c r="C287" s="80"/>
      <c r="D287" s="66"/>
      <c r="E287" s="67"/>
      <c r="F287" s="80"/>
      <c r="G287" s="62"/>
      <c r="H287" s="62"/>
      <c r="I287" s="62"/>
      <c r="J287" s="62"/>
      <c r="K287" s="62"/>
      <c r="L287" s="62"/>
      <c r="M287" s="111"/>
      <c r="N287" s="111"/>
      <c r="O287" s="112"/>
      <c r="P287" s="63" t="str">
        <f t="shared" si="10"/>
        <v/>
      </c>
      <c r="Q287" s="30"/>
      <c r="R287" s="88"/>
      <c r="AE287" s="113" t="str">
        <f t="shared" si="9"/>
        <v/>
      </c>
      <c r="AF287" s="113"/>
      <c r="AG287" s="113"/>
      <c r="AH287" s="113"/>
      <c r="AI287" s="113"/>
      <c r="AJ287" s="113"/>
    </row>
    <row r="288" spans="1:36" ht="15.75" customHeight="1">
      <c r="A288" s="64">
        <v>274</v>
      </c>
      <c r="B288" s="65"/>
      <c r="C288" s="80"/>
      <c r="D288" s="66"/>
      <c r="E288" s="67"/>
      <c r="F288" s="80"/>
      <c r="G288" s="62"/>
      <c r="H288" s="62"/>
      <c r="I288" s="62"/>
      <c r="J288" s="62"/>
      <c r="K288" s="62"/>
      <c r="L288" s="62"/>
      <c r="M288" s="111"/>
      <c r="N288" s="111"/>
      <c r="O288" s="112"/>
      <c r="P288" s="63" t="str">
        <f t="shared" si="10"/>
        <v/>
      </c>
      <c r="Q288" s="30"/>
      <c r="R288" s="88"/>
      <c r="AE288" s="113" t="str">
        <f t="shared" si="9"/>
        <v/>
      </c>
      <c r="AF288" s="113"/>
      <c r="AG288" s="113"/>
      <c r="AH288" s="113"/>
      <c r="AI288" s="113"/>
      <c r="AJ288" s="113"/>
    </row>
    <row r="289" spans="1:36" ht="15.75" customHeight="1">
      <c r="A289" s="64">
        <v>275</v>
      </c>
      <c r="B289" s="65"/>
      <c r="C289" s="80"/>
      <c r="D289" s="66"/>
      <c r="E289" s="67"/>
      <c r="F289" s="80"/>
      <c r="G289" s="62"/>
      <c r="H289" s="62"/>
      <c r="I289" s="62"/>
      <c r="J289" s="62"/>
      <c r="K289" s="62"/>
      <c r="L289" s="62"/>
      <c r="M289" s="111"/>
      <c r="N289" s="111"/>
      <c r="O289" s="112"/>
      <c r="P289" s="63" t="str">
        <f t="shared" si="10"/>
        <v/>
      </c>
      <c r="Q289" s="30"/>
      <c r="R289" s="88"/>
      <c r="AE289" s="113" t="str">
        <f t="shared" si="9"/>
        <v/>
      </c>
      <c r="AF289" s="113"/>
      <c r="AG289" s="113"/>
      <c r="AH289" s="113"/>
      <c r="AI289" s="113"/>
      <c r="AJ289" s="113"/>
    </row>
    <row r="290" spans="1:36" ht="15.75" customHeight="1">
      <c r="A290" s="64">
        <v>276</v>
      </c>
      <c r="B290" s="65"/>
      <c r="C290" s="80"/>
      <c r="D290" s="66"/>
      <c r="E290" s="67"/>
      <c r="F290" s="80"/>
      <c r="G290" s="62"/>
      <c r="H290" s="62"/>
      <c r="I290" s="62"/>
      <c r="J290" s="62"/>
      <c r="K290" s="62"/>
      <c r="L290" s="62"/>
      <c r="M290" s="111"/>
      <c r="N290" s="111"/>
      <c r="O290" s="112"/>
      <c r="P290" s="63" t="str">
        <f t="shared" si="10"/>
        <v/>
      </c>
      <c r="Q290" s="30"/>
      <c r="R290" s="88"/>
      <c r="AE290" s="113" t="str">
        <f t="shared" si="9"/>
        <v/>
      </c>
      <c r="AF290" s="113"/>
      <c r="AG290" s="113"/>
      <c r="AH290" s="113"/>
      <c r="AI290" s="113"/>
      <c r="AJ290" s="113"/>
    </row>
    <row r="291" spans="1:36" ht="15.75" customHeight="1">
      <c r="A291" s="64">
        <v>277</v>
      </c>
      <c r="B291" s="65"/>
      <c r="C291" s="80"/>
      <c r="D291" s="66"/>
      <c r="E291" s="67"/>
      <c r="F291" s="80"/>
      <c r="G291" s="62"/>
      <c r="H291" s="62"/>
      <c r="I291" s="62"/>
      <c r="J291" s="62"/>
      <c r="K291" s="62"/>
      <c r="L291" s="62"/>
      <c r="M291" s="111"/>
      <c r="N291" s="111"/>
      <c r="O291" s="112"/>
      <c r="P291" s="63" t="str">
        <f t="shared" si="10"/>
        <v/>
      </c>
      <c r="Q291" s="30"/>
      <c r="R291" s="88"/>
      <c r="AE291" s="113" t="str">
        <f t="shared" si="9"/>
        <v/>
      </c>
      <c r="AF291" s="113"/>
      <c r="AG291" s="113"/>
      <c r="AH291" s="113"/>
      <c r="AI291" s="113"/>
      <c r="AJ291" s="113"/>
    </row>
    <row r="292" spans="1:36" ht="15.75" customHeight="1">
      <c r="A292" s="64">
        <v>278</v>
      </c>
      <c r="B292" s="65"/>
      <c r="C292" s="80"/>
      <c r="D292" s="66"/>
      <c r="E292" s="67"/>
      <c r="F292" s="80"/>
      <c r="G292" s="62"/>
      <c r="H292" s="62"/>
      <c r="I292" s="62"/>
      <c r="J292" s="62"/>
      <c r="K292" s="62"/>
      <c r="L292" s="62"/>
      <c r="M292" s="111"/>
      <c r="N292" s="111"/>
      <c r="O292" s="112"/>
      <c r="P292" s="63" t="str">
        <f t="shared" si="10"/>
        <v/>
      </c>
      <c r="Q292" s="30"/>
      <c r="R292" s="88"/>
      <c r="AE292" s="113" t="str">
        <f t="shared" si="9"/>
        <v/>
      </c>
      <c r="AF292" s="113"/>
      <c r="AG292" s="113"/>
      <c r="AH292" s="113"/>
      <c r="AI292" s="113"/>
      <c r="AJ292" s="113"/>
    </row>
    <row r="293" spans="1:36" ht="15.75" customHeight="1">
      <c r="A293" s="64">
        <v>279</v>
      </c>
      <c r="B293" s="65"/>
      <c r="C293" s="80"/>
      <c r="D293" s="66"/>
      <c r="E293" s="67"/>
      <c r="F293" s="80"/>
      <c r="G293" s="62"/>
      <c r="H293" s="62"/>
      <c r="I293" s="62"/>
      <c r="J293" s="62"/>
      <c r="K293" s="62"/>
      <c r="L293" s="62"/>
      <c r="M293" s="111"/>
      <c r="N293" s="111"/>
      <c r="O293" s="112"/>
      <c r="P293" s="63" t="str">
        <f t="shared" si="10"/>
        <v/>
      </c>
      <c r="Q293" s="30"/>
      <c r="R293" s="88"/>
      <c r="AE293" s="113" t="str">
        <f t="shared" si="9"/>
        <v/>
      </c>
      <c r="AF293" s="113"/>
      <c r="AG293" s="113"/>
      <c r="AH293" s="113"/>
      <c r="AI293" s="113"/>
      <c r="AJ293" s="113"/>
    </row>
    <row r="294" spans="1:36" ht="15.75" customHeight="1">
      <c r="A294" s="64">
        <v>280</v>
      </c>
      <c r="B294" s="65"/>
      <c r="C294" s="80"/>
      <c r="D294" s="66"/>
      <c r="E294" s="67"/>
      <c r="F294" s="80"/>
      <c r="G294" s="62"/>
      <c r="H294" s="62"/>
      <c r="I294" s="62"/>
      <c r="J294" s="62"/>
      <c r="K294" s="62"/>
      <c r="L294" s="62"/>
      <c r="M294" s="111"/>
      <c r="N294" s="111"/>
      <c r="O294" s="112"/>
      <c r="P294" s="63" t="str">
        <f t="shared" si="10"/>
        <v/>
      </c>
      <c r="Q294" s="30"/>
      <c r="R294" s="88"/>
      <c r="AE294" s="113" t="str">
        <f t="shared" si="9"/>
        <v/>
      </c>
      <c r="AF294" s="113"/>
      <c r="AG294" s="113"/>
      <c r="AH294" s="113"/>
      <c r="AI294" s="113"/>
      <c r="AJ294" s="113"/>
    </row>
    <row r="295" spans="1:36" ht="15.75" customHeight="1">
      <c r="A295" s="59">
        <v>281</v>
      </c>
      <c r="B295" s="65"/>
      <c r="C295" s="79"/>
      <c r="D295" s="60"/>
      <c r="E295" s="61"/>
      <c r="F295" s="79"/>
      <c r="G295" s="62"/>
      <c r="H295" s="62"/>
      <c r="I295" s="62"/>
      <c r="J295" s="62"/>
      <c r="K295" s="62"/>
      <c r="L295" s="62"/>
      <c r="M295" s="111"/>
      <c r="N295" s="111"/>
      <c r="O295" s="112"/>
      <c r="P295" s="63" t="str">
        <f t="shared" si="10"/>
        <v/>
      </c>
      <c r="Q295" s="30"/>
      <c r="R295" s="88"/>
      <c r="AE295" s="113" t="str">
        <f t="shared" si="9"/>
        <v/>
      </c>
      <c r="AF295" s="113"/>
      <c r="AG295" s="113"/>
      <c r="AH295" s="113"/>
      <c r="AI295" s="113"/>
      <c r="AJ295" s="113"/>
    </row>
    <row r="296" spans="1:36" ht="15.75" customHeight="1">
      <c r="A296" s="64">
        <v>282</v>
      </c>
      <c r="B296" s="65"/>
      <c r="C296" s="80"/>
      <c r="D296" s="66"/>
      <c r="E296" s="67"/>
      <c r="F296" s="80"/>
      <c r="G296" s="62"/>
      <c r="H296" s="62"/>
      <c r="I296" s="62"/>
      <c r="J296" s="62"/>
      <c r="K296" s="62"/>
      <c r="L296" s="62"/>
      <c r="M296" s="111"/>
      <c r="N296" s="111"/>
      <c r="O296" s="112"/>
      <c r="P296" s="63" t="str">
        <f t="shared" si="10"/>
        <v/>
      </c>
      <c r="Q296" s="30"/>
      <c r="R296" s="88"/>
      <c r="AE296" s="113" t="str">
        <f t="shared" si="9"/>
        <v/>
      </c>
      <c r="AF296" s="113"/>
      <c r="AG296" s="113"/>
      <c r="AH296" s="113"/>
      <c r="AI296" s="113"/>
      <c r="AJ296" s="113"/>
    </row>
    <row r="297" spans="1:36" ht="15.75" customHeight="1">
      <c r="A297" s="64">
        <v>283</v>
      </c>
      <c r="B297" s="65"/>
      <c r="C297" s="80"/>
      <c r="D297" s="66"/>
      <c r="E297" s="67"/>
      <c r="F297" s="80"/>
      <c r="G297" s="62"/>
      <c r="H297" s="62"/>
      <c r="I297" s="62"/>
      <c r="J297" s="62"/>
      <c r="K297" s="62"/>
      <c r="L297" s="62"/>
      <c r="M297" s="111"/>
      <c r="N297" s="111"/>
      <c r="O297" s="112"/>
      <c r="P297" s="63" t="str">
        <f t="shared" si="10"/>
        <v/>
      </c>
      <c r="Q297" s="30"/>
      <c r="R297" s="88"/>
      <c r="AE297" s="113" t="str">
        <f t="shared" si="9"/>
        <v/>
      </c>
      <c r="AF297" s="113"/>
      <c r="AG297" s="113"/>
      <c r="AH297" s="113"/>
      <c r="AI297" s="113"/>
      <c r="AJ297" s="113"/>
    </row>
    <row r="298" spans="1:36" ht="15.75" customHeight="1">
      <c r="A298" s="64">
        <v>284</v>
      </c>
      <c r="B298" s="65"/>
      <c r="C298" s="80"/>
      <c r="D298" s="66"/>
      <c r="E298" s="67"/>
      <c r="F298" s="80"/>
      <c r="G298" s="62"/>
      <c r="H298" s="62"/>
      <c r="I298" s="62"/>
      <c r="J298" s="62"/>
      <c r="K298" s="62"/>
      <c r="L298" s="62"/>
      <c r="M298" s="111"/>
      <c r="N298" s="111"/>
      <c r="O298" s="112"/>
      <c r="P298" s="63" t="str">
        <f t="shared" si="10"/>
        <v/>
      </c>
      <c r="Q298" s="30"/>
      <c r="R298" s="88"/>
      <c r="AE298" s="113" t="str">
        <f t="shared" si="9"/>
        <v/>
      </c>
      <c r="AF298" s="113"/>
      <c r="AG298" s="113"/>
      <c r="AH298" s="113"/>
      <c r="AI298" s="113"/>
      <c r="AJ298" s="113"/>
    </row>
    <row r="299" spans="1:36" ht="15.75" customHeight="1">
      <c r="A299" s="64">
        <v>285</v>
      </c>
      <c r="B299" s="65"/>
      <c r="C299" s="80"/>
      <c r="D299" s="66"/>
      <c r="E299" s="67"/>
      <c r="F299" s="80"/>
      <c r="G299" s="62"/>
      <c r="H299" s="62"/>
      <c r="I299" s="62"/>
      <c r="J299" s="62"/>
      <c r="K299" s="62"/>
      <c r="L299" s="62"/>
      <c r="M299" s="111"/>
      <c r="N299" s="111"/>
      <c r="O299" s="112"/>
      <c r="P299" s="63" t="str">
        <f t="shared" si="10"/>
        <v/>
      </c>
      <c r="Q299" s="30"/>
      <c r="R299" s="88"/>
      <c r="AE299" s="113" t="str">
        <f t="shared" si="9"/>
        <v/>
      </c>
      <c r="AF299" s="113"/>
      <c r="AG299" s="113"/>
      <c r="AH299" s="113"/>
      <c r="AI299" s="113"/>
      <c r="AJ299" s="113"/>
    </row>
    <row r="300" spans="1:36" ht="15.75" customHeight="1">
      <c r="A300" s="64">
        <v>286</v>
      </c>
      <c r="B300" s="65"/>
      <c r="C300" s="80"/>
      <c r="D300" s="66"/>
      <c r="E300" s="67"/>
      <c r="F300" s="80"/>
      <c r="G300" s="62"/>
      <c r="H300" s="62"/>
      <c r="I300" s="62"/>
      <c r="J300" s="62"/>
      <c r="K300" s="62"/>
      <c r="L300" s="62"/>
      <c r="M300" s="111"/>
      <c r="N300" s="111"/>
      <c r="O300" s="112"/>
      <c r="P300" s="63" t="str">
        <f t="shared" si="10"/>
        <v/>
      </c>
      <c r="Q300" s="30"/>
      <c r="R300" s="88"/>
      <c r="AE300" s="113" t="str">
        <f t="shared" si="9"/>
        <v/>
      </c>
      <c r="AF300" s="113"/>
      <c r="AG300" s="113"/>
      <c r="AH300" s="113"/>
      <c r="AI300" s="113"/>
      <c r="AJ300" s="113"/>
    </row>
    <row r="301" spans="1:36" ht="15.75" customHeight="1">
      <c r="A301" s="64">
        <v>287</v>
      </c>
      <c r="B301" s="65"/>
      <c r="C301" s="80"/>
      <c r="D301" s="66"/>
      <c r="E301" s="67"/>
      <c r="F301" s="80"/>
      <c r="G301" s="62"/>
      <c r="H301" s="62"/>
      <c r="I301" s="62"/>
      <c r="J301" s="62"/>
      <c r="K301" s="62"/>
      <c r="L301" s="62"/>
      <c r="M301" s="111"/>
      <c r="N301" s="111"/>
      <c r="O301" s="112"/>
      <c r="P301" s="63" t="str">
        <f t="shared" si="10"/>
        <v/>
      </c>
      <c r="Q301" s="30"/>
      <c r="R301" s="88"/>
      <c r="AE301" s="113" t="str">
        <f t="shared" si="9"/>
        <v/>
      </c>
      <c r="AF301" s="113"/>
      <c r="AG301" s="113"/>
      <c r="AH301" s="113"/>
      <c r="AI301" s="113"/>
      <c r="AJ301" s="113"/>
    </row>
    <row r="302" spans="1:36" ht="15.75" customHeight="1">
      <c r="A302" s="64">
        <v>288</v>
      </c>
      <c r="B302" s="65"/>
      <c r="C302" s="80"/>
      <c r="D302" s="66"/>
      <c r="E302" s="67"/>
      <c r="F302" s="80"/>
      <c r="G302" s="62"/>
      <c r="H302" s="62"/>
      <c r="I302" s="62"/>
      <c r="J302" s="62"/>
      <c r="K302" s="62"/>
      <c r="L302" s="62"/>
      <c r="M302" s="111"/>
      <c r="N302" s="111"/>
      <c r="O302" s="112"/>
      <c r="P302" s="63" t="str">
        <f t="shared" si="10"/>
        <v/>
      </c>
      <c r="Q302" s="30"/>
      <c r="R302" s="88"/>
      <c r="AE302" s="113" t="str">
        <f t="shared" si="9"/>
        <v/>
      </c>
      <c r="AF302" s="113"/>
      <c r="AG302" s="113"/>
      <c r="AH302" s="113"/>
      <c r="AI302" s="113"/>
      <c r="AJ302" s="113"/>
    </row>
    <row r="303" spans="1:36" ht="15.75" customHeight="1">
      <c r="A303" s="64">
        <v>289</v>
      </c>
      <c r="B303" s="65"/>
      <c r="C303" s="80"/>
      <c r="D303" s="66"/>
      <c r="E303" s="67"/>
      <c r="F303" s="80"/>
      <c r="G303" s="62"/>
      <c r="H303" s="62"/>
      <c r="I303" s="62"/>
      <c r="J303" s="62"/>
      <c r="K303" s="62"/>
      <c r="L303" s="62"/>
      <c r="M303" s="111"/>
      <c r="N303" s="111"/>
      <c r="O303" s="112"/>
      <c r="P303" s="63" t="str">
        <f t="shared" si="10"/>
        <v/>
      </c>
      <c r="Q303" s="30"/>
      <c r="R303" s="88"/>
      <c r="AE303" s="113" t="str">
        <f t="shared" si="9"/>
        <v/>
      </c>
      <c r="AF303" s="113"/>
      <c r="AG303" s="113"/>
      <c r="AH303" s="113"/>
      <c r="AI303" s="113"/>
      <c r="AJ303" s="113"/>
    </row>
    <row r="304" spans="1:36" ht="15.75" customHeight="1" thickBot="1">
      <c r="A304" s="68">
        <v>290</v>
      </c>
      <c r="B304" s="69"/>
      <c r="C304" s="81"/>
      <c r="D304" s="70"/>
      <c r="E304" s="71"/>
      <c r="F304" s="81"/>
      <c r="G304" s="62"/>
      <c r="H304" s="62"/>
      <c r="I304" s="62"/>
      <c r="J304" s="62"/>
      <c r="K304" s="62"/>
      <c r="L304" s="62"/>
      <c r="M304" s="109"/>
      <c r="N304" s="109"/>
      <c r="O304" s="110"/>
      <c r="P304" s="72" t="str">
        <f t="shared" si="10"/>
        <v/>
      </c>
      <c r="Q304" s="30"/>
      <c r="R304" s="88"/>
      <c r="AE304" s="113" t="str">
        <f t="shared" si="9"/>
        <v/>
      </c>
      <c r="AF304" s="113"/>
      <c r="AG304" s="113"/>
      <c r="AH304" s="113"/>
      <c r="AI304" s="113"/>
      <c r="AJ304" s="113"/>
    </row>
    <row r="305" spans="1:36" ht="15.75" customHeight="1">
      <c r="A305" s="73">
        <v>291</v>
      </c>
      <c r="B305" s="74"/>
      <c r="C305" s="77"/>
      <c r="D305" s="75"/>
      <c r="E305" s="76"/>
      <c r="F305" s="77"/>
      <c r="G305" s="62"/>
      <c r="H305" s="62"/>
      <c r="I305" s="62"/>
      <c r="J305" s="62"/>
      <c r="K305" s="62"/>
      <c r="L305" s="62"/>
      <c r="M305" s="114"/>
      <c r="N305" s="114"/>
      <c r="O305" s="115"/>
      <c r="P305" s="78" t="str">
        <f t="shared" si="10"/>
        <v/>
      </c>
      <c r="Q305" s="30"/>
      <c r="R305" s="88"/>
      <c r="AE305" s="113" t="str">
        <f t="shared" si="9"/>
        <v/>
      </c>
      <c r="AF305" s="113"/>
      <c r="AG305" s="113"/>
      <c r="AH305" s="113"/>
      <c r="AI305" s="113"/>
      <c r="AJ305" s="113"/>
    </row>
    <row r="306" spans="1:36" ht="15.75" customHeight="1">
      <c r="A306" s="64">
        <v>292</v>
      </c>
      <c r="B306" s="65"/>
      <c r="C306" s="80"/>
      <c r="D306" s="66"/>
      <c r="E306" s="67"/>
      <c r="F306" s="80"/>
      <c r="G306" s="62"/>
      <c r="H306" s="62"/>
      <c r="I306" s="62"/>
      <c r="J306" s="62"/>
      <c r="K306" s="62"/>
      <c r="L306" s="62"/>
      <c r="M306" s="111"/>
      <c r="N306" s="111"/>
      <c r="O306" s="112"/>
      <c r="P306" s="63" t="str">
        <f t="shared" si="10"/>
        <v/>
      </c>
      <c r="Q306" s="30"/>
      <c r="R306" s="88"/>
      <c r="AE306" s="113" t="str">
        <f t="shared" si="9"/>
        <v/>
      </c>
      <c r="AF306" s="113"/>
      <c r="AG306" s="113"/>
      <c r="AH306" s="113"/>
      <c r="AI306" s="113"/>
      <c r="AJ306" s="113"/>
    </row>
    <row r="307" spans="1:36" ht="15.75" customHeight="1">
      <c r="A307" s="64">
        <v>293</v>
      </c>
      <c r="B307" s="65"/>
      <c r="C307" s="80"/>
      <c r="D307" s="66"/>
      <c r="E307" s="67"/>
      <c r="F307" s="80"/>
      <c r="G307" s="62"/>
      <c r="H307" s="62"/>
      <c r="I307" s="62"/>
      <c r="J307" s="62"/>
      <c r="K307" s="62"/>
      <c r="L307" s="62"/>
      <c r="M307" s="111"/>
      <c r="N307" s="111"/>
      <c r="O307" s="112"/>
      <c r="P307" s="63" t="str">
        <f t="shared" si="10"/>
        <v/>
      </c>
      <c r="Q307" s="30"/>
      <c r="R307" s="88"/>
      <c r="AE307" s="113" t="str">
        <f t="shared" si="9"/>
        <v/>
      </c>
      <c r="AF307" s="113"/>
      <c r="AG307" s="113"/>
      <c r="AH307" s="113"/>
      <c r="AI307" s="113"/>
      <c r="AJ307" s="113"/>
    </row>
    <row r="308" spans="1:36" ht="15.75" customHeight="1">
      <c r="A308" s="64">
        <v>294</v>
      </c>
      <c r="B308" s="65"/>
      <c r="C308" s="80"/>
      <c r="D308" s="66"/>
      <c r="E308" s="67"/>
      <c r="F308" s="80"/>
      <c r="G308" s="62"/>
      <c r="H308" s="62"/>
      <c r="I308" s="62"/>
      <c r="J308" s="62"/>
      <c r="K308" s="62"/>
      <c r="L308" s="62"/>
      <c r="M308" s="111"/>
      <c r="N308" s="111"/>
      <c r="O308" s="112"/>
      <c r="P308" s="63" t="str">
        <f t="shared" si="10"/>
        <v/>
      </c>
      <c r="Q308" s="30"/>
      <c r="R308" s="88"/>
      <c r="AE308" s="113" t="str">
        <f t="shared" si="9"/>
        <v/>
      </c>
      <c r="AF308" s="113"/>
      <c r="AG308" s="113"/>
      <c r="AH308" s="113"/>
      <c r="AI308" s="113"/>
      <c r="AJ308" s="113"/>
    </row>
    <row r="309" spans="1:36" ht="15.75" customHeight="1">
      <c r="A309" s="64">
        <v>295</v>
      </c>
      <c r="B309" s="65"/>
      <c r="C309" s="80"/>
      <c r="D309" s="66"/>
      <c r="E309" s="67"/>
      <c r="F309" s="80"/>
      <c r="G309" s="62"/>
      <c r="H309" s="62"/>
      <c r="I309" s="62"/>
      <c r="J309" s="62"/>
      <c r="K309" s="62"/>
      <c r="L309" s="62"/>
      <c r="M309" s="111"/>
      <c r="N309" s="111"/>
      <c r="O309" s="112"/>
      <c r="P309" s="63" t="str">
        <f t="shared" si="10"/>
        <v/>
      </c>
      <c r="Q309" s="30"/>
      <c r="R309" s="88"/>
      <c r="AE309" s="113" t="str">
        <f t="shared" si="9"/>
        <v/>
      </c>
      <c r="AF309" s="113"/>
      <c r="AG309" s="113"/>
      <c r="AH309" s="113"/>
      <c r="AI309" s="113"/>
      <c r="AJ309" s="113"/>
    </row>
    <row r="310" spans="1:36" ht="15.75" customHeight="1">
      <c r="A310" s="64">
        <v>296</v>
      </c>
      <c r="B310" s="65"/>
      <c r="C310" s="80"/>
      <c r="D310" s="66"/>
      <c r="E310" s="67"/>
      <c r="F310" s="80"/>
      <c r="G310" s="62"/>
      <c r="H310" s="62"/>
      <c r="I310" s="62"/>
      <c r="J310" s="62"/>
      <c r="K310" s="62"/>
      <c r="L310" s="62"/>
      <c r="M310" s="111"/>
      <c r="N310" s="111"/>
      <c r="O310" s="112"/>
      <c r="P310" s="63" t="str">
        <f t="shared" si="10"/>
        <v/>
      </c>
      <c r="Q310" s="30"/>
      <c r="R310" s="88"/>
      <c r="AE310" s="113" t="str">
        <f t="shared" si="9"/>
        <v/>
      </c>
      <c r="AF310" s="113"/>
      <c r="AG310" s="113"/>
      <c r="AH310" s="113"/>
      <c r="AI310" s="113"/>
      <c r="AJ310" s="113"/>
    </row>
    <row r="311" spans="1:36" ht="15.75" customHeight="1">
      <c r="A311" s="64">
        <v>297</v>
      </c>
      <c r="B311" s="65"/>
      <c r="C311" s="80"/>
      <c r="D311" s="66"/>
      <c r="E311" s="67"/>
      <c r="F311" s="80"/>
      <c r="G311" s="62"/>
      <c r="H311" s="62"/>
      <c r="I311" s="62"/>
      <c r="J311" s="62"/>
      <c r="K311" s="62"/>
      <c r="L311" s="62"/>
      <c r="M311" s="111"/>
      <c r="N311" s="111"/>
      <c r="O311" s="112"/>
      <c r="P311" s="63" t="str">
        <f t="shared" si="10"/>
        <v/>
      </c>
      <c r="Q311" s="30"/>
      <c r="R311" s="88"/>
      <c r="AE311" s="113" t="str">
        <f t="shared" si="9"/>
        <v/>
      </c>
      <c r="AF311" s="113"/>
      <c r="AG311" s="113"/>
      <c r="AH311" s="113"/>
      <c r="AI311" s="113"/>
      <c r="AJ311" s="113"/>
    </row>
    <row r="312" spans="1:36" ht="15.75" customHeight="1">
      <c r="A312" s="64">
        <v>298</v>
      </c>
      <c r="B312" s="65"/>
      <c r="C312" s="80"/>
      <c r="D312" s="66"/>
      <c r="E312" s="67"/>
      <c r="F312" s="80"/>
      <c r="G312" s="62"/>
      <c r="H312" s="62"/>
      <c r="I312" s="62"/>
      <c r="J312" s="62"/>
      <c r="K312" s="62"/>
      <c r="L312" s="62"/>
      <c r="M312" s="111"/>
      <c r="N312" s="111"/>
      <c r="O312" s="112"/>
      <c r="P312" s="63" t="str">
        <f t="shared" si="10"/>
        <v/>
      </c>
      <c r="Q312" s="30"/>
      <c r="R312" s="88"/>
      <c r="AE312" s="113" t="str">
        <f t="shared" si="9"/>
        <v/>
      </c>
      <c r="AF312" s="113"/>
      <c r="AG312" s="113"/>
      <c r="AH312" s="113"/>
      <c r="AI312" s="113"/>
      <c r="AJ312" s="113"/>
    </row>
    <row r="313" spans="1:36" ht="15.75" customHeight="1">
      <c r="A313" s="64">
        <v>299</v>
      </c>
      <c r="B313" s="65"/>
      <c r="C313" s="80"/>
      <c r="D313" s="66"/>
      <c r="E313" s="67"/>
      <c r="F313" s="80"/>
      <c r="G313" s="62"/>
      <c r="H313" s="62"/>
      <c r="I313" s="62"/>
      <c r="J313" s="62"/>
      <c r="K313" s="62"/>
      <c r="L313" s="62"/>
      <c r="M313" s="111"/>
      <c r="N313" s="111"/>
      <c r="O313" s="112"/>
      <c r="P313" s="63" t="str">
        <f t="shared" si="10"/>
        <v/>
      </c>
      <c r="Q313" s="30"/>
      <c r="R313" s="88"/>
      <c r="AE313" s="113" t="str">
        <f t="shared" si="9"/>
        <v/>
      </c>
      <c r="AF313" s="113"/>
      <c r="AG313" s="113"/>
      <c r="AH313" s="113"/>
      <c r="AI313" s="113"/>
      <c r="AJ313" s="113"/>
    </row>
    <row r="314" spans="1:36" ht="15.75" customHeight="1">
      <c r="A314" s="64">
        <v>300</v>
      </c>
      <c r="B314" s="65"/>
      <c r="C314" s="80"/>
      <c r="D314" s="66"/>
      <c r="E314" s="67"/>
      <c r="F314" s="80"/>
      <c r="G314" s="62"/>
      <c r="H314" s="62"/>
      <c r="I314" s="62"/>
      <c r="J314" s="62"/>
      <c r="K314" s="62"/>
      <c r="L314" s="62"/>
      <c r="M314" s="111"/>
      <c r="N314" s="111"/>
      <c r="O314" s="112"/>
      <c r="P314" s="63" t="str">
        <f t="shared" si="10"/>
        <v/>
      </c>
      <c r="Q314" s="30"/>
      <c r="R314" s="88"/>
      <c r="AE314" s="113" t="str">
        <f t="shared" si="9"/>
        <v/>
      </c>
      <c r="AF314" s="113"/>
      <c r="AG314" s="113"/>
      <c r="AH314" s="113"/>
      <c r="AI314" s="113"/>
      <c r="AJ314" s="113"/>
    </row>
    <row r="315" spans="1:36" ht="15.75" customHeight="1">
      <c r="A315" s="64">
        <v>301</v>
      </c>
      <c r="B315" s="65"/>
      <c r="C315" s="80"/>
      <c r="D315" s="66"/>
      <c r="E315" s="67"/>
      <c r="F315" s="80"/>
      <c r="G315" s="62"/>
      <c r="H315" s="62"/>
      <c r="I315" s="62"/>
      <c r="J315" s="62"/>
      <c r="K315" s="62"/>
      <c r="L315" s="62"/>
      <c r="M315" s="111"/>
      <c r="N315" s="111"/>
      <c r="O315" s="112"/>
      <c r="P315" s="63" t="str">
        <f t="shared" si="10"/>
        <v/>
      </c>
      <c r="Q315" s="30"/>
      <c r="R315" s="88"/>
      <c r="AE315" s="113" t="str">
        <f t="shared" si="9"/>
        <v/>
      </c>
      <c r="AF315" s="113"/>
      <c r="AG315" s="113"/>
      <c r="AH315" s="113"/>
      <c r="AI315" s="113"/>
      <c r="AJ315" s="113"/>
    </row>
    <row r="316" spans="1:36" ht="15.75" customHeight="1">
      <c r="A316" s="64">
        <v>302</v>
      </c>
      <c r="B316" s="65"/>
      <c r="C316" s="80"/>
      <c r="D316" s="66"/>
      <c r="E316" s="67"/>
      <c r="F316" s="80"/>
      <c r="G316" s="62"/>
      <c r="H316" s="62"/>
      <c r="I316" s="62"/>
      <c r="J316" s="62"/>
      <c r="K316" s="62"/>
      <c r="L316" s="62"/>
      <c r="M316" s="111"/>
      <c r="N316" s="111"/>
      <c r="O316" s="112"/>
      <c r="P316" s="63" t="str">
        <f t="shared" si="10"/>
        <v/>
      </c>
      <c r="Q316" s="30"/>
      <c r="R316" s="88"/>
      <c r="AE316" s="113" t="str">
        <f t="shared" si="9"/>
        <v/>
      </c>
      <c r="AF316" s="113"/>
      <c r="AG316" s="113"/>
      <c r="AH316" s="113"/>
      <c r="AI316" s="113"/>
      <c r="AJ316" s="113"/>
    </row>
    <row r="317" spans="1:36" ht="15.75" customHeight="1">
      <c r="A317" s="64">
        <v>303</v>
      </c>
      <c r="B317" s="65"/>
      <c r="C317" s="80"/>
      <c r="D317" s="66"/>
      <c r="E317" s="67"/>
      <c r="F317" s="80"/>
      <c r="G317" s="62"/>
      <c r="H317" s="62"/>
      <c r="I317" s="62"/>
      <c r="J317" s="62"/>
      <c r="K317" s="62"/>
      <c r="L317" s="62"/>
      <c r="M317" s="111"/>
      <c r="N317" s="111"/>
      <c r="O317" s="112"/>
      <c r="P317" s="63" t="str">
        <f t="shared" si="10"/>
        <v/>
      </c>
      <c r="Q317" s="30"/>
      <c r="R317" s="88"/>
      <c r="AE317" s="113" t="str">
        <f t="shared" si="9"/>
        <v/>
      </c>
      <c r="AF317" s="113"/>
      <c r="AG317" s="113"/>
      <c r="AH317" s="113"/>
      <c r="AI317" s="113"/>
      <c r="AJ317" s="113"/>
    </row>
    <row r="318" spans="1:36" ht="15.75" customHeight="1">
      <c r="A318" s="64">
        <v>304</v>
      </c>
      <c r="B318" s="65"/>
      <c r="C318" s="80"/>
      <c r="D318" s="66"/>
      <c r="E318" s="67"/>
      <c r="F318" s="80"/>
      <c r="G318" s="62"/>
      <c r="H318" s="62"/>
      <c r="I318" s="62"/>
      <c r="J318" s="62"/>
      <c r="K318" s="62"/>
      <c r="L318" s="62"/>
      <c r="M318" s="111"/>
      <c r="N318" s="111"/>
      <c r="O318" s="112"/>
      <c r="P318" s="63" t="str">
        <f t="shared" si="10"/>
        <v/>
      </c>
      <c r="Q318" s="30"/>
      <c r="R318" s="88"/>
      <c r="AE318" s="113" t="str">
        <f t="shared" si="9"/>
        <v/>
      </c>
      <c r="AF318" s="113"/>
      <c r="AG318" s="113"/>
      <c r="AH318" s="113"/>
      <c r="AI318" s="113"/>
      <c r="AJ318" s="113"/>
    </row>
    <row r="319" spans="1:36" ht="15.75" customHeight="1">
      <c r="A319" s="64">
        <v>305</v>
      </c>
      <c r="B319" s="65"/>
      <c r="C319" s="80"/>
      <c r="D319" s="66"/>
      <c r="E319" s="67"/>
      <c r="F319" s="80"/>
      <c r="G319" s="62"/>
      <c r="H319" s="62"/>
      <c r="I319" s="62"/>
      <c r="J319" s="62"/>
      <c r="K319" s="62"/>
      <c r="L319" s="62"/>
      <c r="M319" s="111"/>
      <c r="N319" s="111"/>
      <c r="O319" s="112"/>
      <c r="P319" s="63" t="str">
        <f t="shared" si="10"/>
        <v/>
      </c>
      <c r="Q319" s="30"/>
      <c r="R319" s="88"/>
      <c r="AE319" s="113" t="str">
        <f t="shared" si="9"/>
        <v/>
      </c>
      <c r="AF319" s="113"/>
      <c r="AG319" s="113"/>
      <c r="AH319" s="113"/>
      <c r="AI319" s="113"/>
      <c r="AJ319" s="113"/>
    </row>
    <row r="320" spans="1:36" ht="15.75" customHeight="1">
      <c r="A320" s="64">
        <v>306</v>
      </c>
      <c r="B320" s="65"/>
      <c r="C320" s="80"/>
      <c r="D320" s="66"/>
      <c r="E320" s="67"/>
      <c r="F320" s="80"/>
      <c r="G320" s="62"/>
      <c r="H320" s="62"/>
      <c r="I320" s="62"/>
      <c r="J320" s="62"/>
      <c r="K320" s="62"/>
      <c r="L320" s="62"/>
      <c r="M320" s="111"/>
      <c r="N320" s="111"/>
      <c r="O320" s="112"/>
      <c r="P320" s="63" t="str">
        <f t="shared" si="10"/>
        <v/>
      </c>
      <c r="Q320" s="30"/>
      <c r="R320" s="88"/>
      <c r="AE320" s="113" t="str">
        <f t="shared" si="9"/>
        <v/>
      </c>
      <c r="AF320" s="113"/>
      <c r="AG320" s="113"/>
      <c r="AH320" s="113"/>
      <c r="AI320" s="113"/>
      <c r="AJ320" s="113"/>
    </row>
    <row r="321" spans="1:36" ht="15.75" customHeight="1">
      <c r="A321" s="64">
        <v>307</v>
      </c>
      <c r="B321" s="65"/>
      <c r="C321" s="80"/>
      <c r="D321" s="66"/>
      <c r="E321" s="67"/>
      <c r="F321" s="80"/>
      <c r="G321" s="62"/>
      <c r="H321" s="62"/>
      <c r="I321" s="62"/>
      <c r="J321" s="62"/>
      <c r="K321" s="62"/>
      <c r="L321" s="62"/>
      <c r="M321" s="111"/>
      <c r="N321" s="111"/>
      <c r="O321" s="112"/>
      <c r="P321" s="63" t="str">
        <f t="shared" si="10"/>
        <v/>
      </c>
      <c r="Q321" s="30"/>
      <c r="R321" s="88"/>
      <c r="AE321" s="113" t="str">
        <f t="shared" si="9"/>
        <v/>
      </c>
      <c r="AF321" s="113"/>
      <c r="AG321" s="113"/>
      <c r="AH321" s="113"/>
      <c r="AI321" s="113"/>
      <c r="AJ321" s="113"/>
    </row>
    <row r="322" spans="1:36" ht="15.75" customHeight="1">
      <c r="A322" s="64">
        <v>308</v>
      </c>
      <c r="B322" s="65"/>
      <c r="C322" s="80"/>
      <c r="D322" s="66"/>
      <c r="E322" s="67"/>
      <c r="F322" s="80"/>
      <c r="G322" s="62"/>
      <c r="H322" s="62"/>
      <c r="I322" s="62"/>
      <c r="J322" s="62"/>
      <c r="K322" s="62"/>
      <c r="L322" s="62"/>
      <c r="M322" s="111"/>
      <c r="N322" s="111"/>
      <c r="O322" s="112"/>
      <c r="P322" s="63" t="str">
        <f t="shared" si="10"/>
        <v/>
      </c>
      <c r="Q322" s="30"/>
      <c r="R322" s="88"/>
      <c r="AE322" s="113" t="str">
        <f t="shared" si="9"/>
        <v/>
      </c>
      <c r="AF322" s="113"/>
      <c r="AG322" s="113"/>
      <c r="AH322" s="113"/>
      <c r="AI322" s="113"/>
      <c r="AJ322" s="113"/>
    </row>
    <row r="323" spans="1:36" ht="15.75" customHeight="1">
      <c r="A323" s="64">
        <v>309</v>
      </c>
      <c r="B323" s="65"/>
      <c r="C323" s="80"/>
      <c r="D323" s="66"/>
      <c r="E323" s="67"/>
      <c r="F323" s="80"/>
      <c r="G323" s="62"/>
      <c r="H323" s="62"/>
      <c r="I323" s="62"/>
      <c r="J323" s="62"/>
      <c r="K323" s="62"/>
      <c r="L323" s="62"/>
      <c r="M323" s="111"/>
      <c r="N323" s="111"/>
      <c r="O323" s="112"/>
      <c r="P323" s="63" t="str">
        <f t="shared" si="10"/>
        <v/>
      </c>
      <c r="Q323" s="30"/>
      <c r="R323" s="88"/>
      <c r="AE323" s="113" t="str">
        <f t="shared" si="9"/>
        <v/>
      </c>
      <c r="AF323" s="113"/>
      <c r="AG323" s="113"/>
      <c r="AH323" s="113"/>
      <c r="AI323" s="113"/>
      <c r="AJ323" s="113"/>
    </row>
    <row r="324" spans="1:36" ht="15.75" customHeight="1">
      <c r="A324" s="64">
        <v>310</v>
      </c>
      <c r="B324" s="65"/>
      <c r="C324" s="80"/>
      <c r="D324" s="66"/>
      <c r="E324" s="67"/>
      <c r="F324" s="80"/>
      <c r="G324" s="62"/>
      <c r="H324" s="62"/>
      <c r="I324" s="62"/>
      <c r="J324" s="62"/>
      <c r="K324" s="62"/>
      <c r="L324" s="62"/>
      <c r="M324" s="111"/>
      <c r="N324" s="111"/>
      <c r="O324" s="112"/>
      <c r="P324" s="63" t="str">
        <f t="shared" si="10"/>
        <v/>
      </c>
      <c r="Q324" s="30"/>
      <c r="R324" s="88"/>
      <c r="AE324" s="113" t="str">
        <f t="shared" si="9"/>
        <v/>
      </c>
      <c r="AF324" s="113"/>
      <c r="AG324" s="113"/>
      <c r="AH324" s="113"/>
      <c r="AI324" s="113"/>
      <c r="AJ324" s="113"/>
    </row>
    <row r="325" spans="1:36" ht="15.75" customHeight="1">
      <c r="A325" s="64">
        <v>311</v>
      </c>
      <c r="B325" s="65"/>
      <c r="C325" s="80"/>
      <c r="D325" s="66"/>
      <c r="E325" s="67"/>
      <c r="F325" s="80"/>
      <c r="G325" s="62"/>
      <c r="H325" s="62"/>
      <c r="I325" s="62"/>
      <c r="J325" s="62"/>
      <c r="K325" s="62"/>
      <c r="L325" s="62"/>
      <c r="M325" s="111"/>
      <c r="N325" s="111"/>
      <c r="O325" s="112"/>
      <c r="P325" s="63" t="str">
        <f t="shared" si="10"/>
        <v/>
      </c>
      <c r="Q325" s="30"/>
      <c r="R325" s="88"/>
      <c r="AE325" s="113" t="str">
        <f t="shared" si="9"/>
        <v/>
      </c>
      <c r="AF325" s="113"/>
      <c r="AG325" s="113"/>
      <c r="AH325" s="113"/>
      <c r="AI325" s="113"/>
      <c r="AJ325" s="113"/>
    </row>
    <row r="326" spans="1:36" ht="15.75" customHeight="1">
      <c r="A326" s="64">
        <v>312</v>
      </c>
      <c r="B326" s="65"/>
      <c r="C326" s="80"/>
      <c r="D326" s="66"/>
      <c r="E326" s="67"/>
      <c r="F326" s="80"/>
      <c r="G326" s="62"/>
      <c r="H326" s="62"/>
      <c r="I326" s="62"/>
      <c r="J326" s="62"/>
      <c r="K326" s="62"/>
      <c r="L326" s="62"/>
      <c r="M326" s="111"/>
      <c r="N326" s="111"/>
      <c r="O326" s="112"/>
      <c r="P326" s="63" t="str">
        <f t="shared" si="10"/>
        <v/>
      </c>
      <c r="Q326" s="30"/>
      <c r="R326" s="88"/>
      <c r="AE326" s="113" t="str">
        <f t="shared" si="9"/>
        <v/>
      </c>
      <c r="AF326" s="113"/>
      <c r="AG326" s="113"/>
      <c r="AH326" s="113"/>
      <c r="AI326" s="113"/>
      <c r="AJ326" s="113"/>
    </row>
    <row r="327" spans="1:36" ht="15.75" customHeight="1">
      <c r="A327" s="64">
        <v>313</v>
      </c>
      <c r="B327" s="65"/>
      <c r="C327" s="80"/>
      <c r="D327" s="66"/>
      <c r="E327" s="67"/>
      <c r="F327" s="80"/>
      <c r="G327" s="62"/>
      <c r="H327" s="62"/>
      <c r="I327" s="62"/>
      <c r="J327" s="62"/>
      <c r="K327" s="62"/>
      <c r="L327" s="62"/>
      <c r="M327" s="111"/>
      <c r="N327" s="111"/>
      <c r="O327" s="112"/>
      <c r="P327" s="63" t="str">
        <f t="shared" si="10"/>
        <v/>
      </c>
      <c r="Q327" s="30"/>
      <c r="R327" s="88"/>
      <c r="AE327" s="113" t="str">
        <f t="shared" si="9"/>
        <v/>
      </c>
      <c r="AF327" s="113"/>
      <c r="AG327" s="113"/>
      <c r="AH327" s="113"/>
      <c r="AI327" s="113"/>
      <c r="AJ327" s="113"/>
    </row>
    <row r="328" spans="1:36" ht="15.75" customHeight="1">
      <c r="A328" s="64">
        <v>314</v>
      </c>
      <c r="B328" s="65"/>
      <c r="C328" s="80"/>
      <c r="D328" s="66"/>
      <c r="E328" s="67"/>
      <c r="F328" s="80"/>
      <c r="G328" s="62"/>
      <c r="H328" s="62"/>
      <c r="I328" s="62"/>
      <c r="J328" s="62"/>
      <c r="K328" s="62"/>
      <c r="L328" s="62"/>
      <c r="M328" s="111"/>
      <c r="N328" s="111"/>
      <c r="O328" s="112"/>
      <c r="P328" s="63" t="str">
        <f t="shared" si="10"/>
        <v/>
      </c>
      <c r="Q328" s="30"/>
      <c r="R328" s="88"/>
      <c r="AE328" s="113" t="str">
        <f t="shared" si="9"/>
        <v/>
      </c>
      <c r="AF328" s="113"/>
      <c r="AG328" s="113"/>
      <c r="AH328" s="113"/>
      <c r="AI328" s="113"/>
      <c r="AJ328" s="113"/>
    </row>
    <row r="329" spans="1:36" ht="15.75" customHeight="1">
      <c r="A329" s="64">
        <v>315</v>
      </c>
      <c r="B329" s="65"/>
      <c r="C329" s="80"/>
      <c r="D329" s="66"/>
      <c r="E329" s="67"/>
      <c r="F329" s="80"/>
      <c r="G329" s="62"/>
      <c r="H329" s="62"/>
      <c r="I329" s="62"/>
      <c r="J329" s="62"/>
      <c r="K329" s="62"/>
      <c r="L329" s="62"/>
      <c r="M329" s="111"/>
      <c r="N329" s="111"/>
      <c r="O329" s="112"/>
      <c r="P329" s="63" t="str">
        <f t="shared" si="10"/>
        <v/>
      </c>
      <c r="Q329" s="30"/>
      <c r="R329" s="88"/>
      <c r="AE329" s="113" t="str">
        <f t="shared" si="9"/>
        <v/>
      </c>
      <c r="AF329" s="113"/>
      <c r="AG329" s="113"/>
      <c r="AH329" s="113"/>
      <c r="AI329" s="113"/>
      <c r="AJ329" s="113"/>
    </row>
    <row r="330" spans="1:36" ht="15.75" customHeight="1">
      <c r="A330" s="64">
        <v>316</v>
      </c>
      <c r="B330" s="65"/>
      <c r="C330" s="80"/>
      <c r="D330" s="66"/>
      <c r="E330" s="67"/>
      <c r="F330" s="80"/>
      <c r="G330" s="62"/>
      <c r="H330" s="62"/>
      <c r="I330" s="62"/>
      <c r="J330" s="62"/>
      <c r="K330" s="62"/>
      <c r="L330" s="62"/>
      <c r="M330" s="111"/>
      <c r="N330" s="111"/>
      <c r="O330" s="112"/>
      <c r="P330" s="63" t="str">
        <f t="shared" si="10"/>
        <v/>
      </c>
      <c r="Q330" s="30"/>
      <c r="R330" s="88"/>
      <c r="AE330" s="113" t="str">
        <f t="shared" si="9"/>
        <v/>
      </c>
      <c r="AF330" s="113"/>
      <c r="AG330" s="113"/>
      <c r="AH330" s="113"/>
      <c r="AI330" s="113"/>
      <c r="AJ330" s="113"/>
    </row>
    <row r="331" spans="1:36" ht="15.75" customHeight="1">
      <c r="A331" s="64">
        <v>317</v>
      </c>
      <c r="B331" s="65"/>
      <c r="C331" s="80"/>
      <c r="D331" s="66"/>
      <c r="E331" s="67"/>
      <c r="F331" s="80"/>
      <c r="G331" s="62"/>
      <c r="H331" s="62"/>
      <c r="I331" s="62"/>
      <c r="J331" s="62"/>
      <c r="K331" s="62"/>
      <c r="L331" s="62"/>
      <c r="M331" s="111"/>
      <c r="N331" s="111"/>
      <c r="O331" s="112"/>
      <c r="P331" s="63" t="str">
        <f t="shared" si="10"/>
        <v/>
      </c>
      <c r="Q331" s="30"/>
      <c r="R331" s="88"/>
      <c r="AE331" s="113" t="str">
        <f t="shared" si="9"/>
        <v/>
      </c>
      <c r="AF331" s="113"/>
      <c r="AG331" s="113"/>
      <c r="AH331" s="113"/>
      <c r="AI331" s="113"/>
      <c r="AJ331" s="113"/>
    </row>
    <row r="332" spans="1:36" ht="15.75" customHeight="1">
      <c r="A332" s="64">
        <v>318</v>
      </c>
      <c r="B332" s="65"/>
      <c r="C332" s="80"/>
      <c r="D332" s="66"/>
      <c r="E332" s="67"/>
      <c r="F332" s="80"/>
      <c r="G332" s="62"/>
      <c r="H332" s="62"/>
      <c r="I332" s="62"/>
      <c r="J332" s="62"/>
      <c r="K332" s="62"/>
      <c r="L332" s="62"/>
      <c r="M332" s="111"/>
      <c r="N332" s="111"/>
      <c r="O332" s="112"/>
      <c r="P332" s="63" t="str">
        <f t="shared" si="10"/>
        <v/>
      </c>
      <c r="Q332" s="30"/>
      <c r="R332" s="88"/>
      <c r="AE332" s="113" t="str">
        <f t="shared" ref="AE332:AE395" si="11">C335&amp;D335&amp;F335</f>
        <v/>
      </c>
      <c r="AF332" s="113"/>
      <c r="AG332" s="113"/>
      <c r="AH332" s="113"/>
      <c r="AI332" s="113"/>
      <c r="AJ332" s="113"/>
    </row>
    <row r="333" spans="1:36" ht="15.75" customHeight="1">
      <c r="A333" s="64">
        <v>319</v>
      </c>
      <c r="B333" s="65"/>
      <c r="C333" s="80"/>
      <c r="D333" s="66"/>
      <c r="E333" s="67"/>
      <c r="F333" s="80"/>
      <c r="G333" s="62"/>
      <c r="H333" s="62"/>
      <c r="I333" s="62"/>
      <c r="J333" s="62"/>
      <c r="K333" s="62"/>
      <c r="L333" s="62"/>
      <c r="M333" s="111"/>
      <c r="N333" s="111"/>
      <c r="O333" s="112"/>
      <c r="P333" s="63" t="str">
        <f t="shared" si="10"/>
        <v/>
      </c>
      <c r="Q333" s="30"/>
      <c r="R333" s="88"/>
      <c r="AE333" s="113" t="str">
        <f t="shared" si="11"/>
        <v/>
      </c>
      <c r="AF333" s="113"/>
      <c r="AG333" s="113"/>
      <c r="AH333" s="113"/>
      <c r="AI333" s="113"/>
      <c r="AJ333" s="113"/>
    </row>
    <row r="334" spans="1:36" ht="15.75" customHeight="1">
      <c r="A334" s="64">
        <v>320</v>
      </c>
      <c r="B334" s="65"/>
      <c r="C334" s="80"/>
      <c r="D334" s="66"/>
      <c r="E334" s="67"/>
      <c r="F334" s="80"/>
      <c r="G334" s="62"/>
      <c r="H334" s="62"/>
      <c r="I334" s="62"/>
      <c r="J334" s="62"/>
      <c r="K334" s="62"/>
      <c r="L334" s="62"/>
      <c r="M334" s="111"/>
      <c r="N334" s="111"/>
      <c r="O334" s="112"/>
      <c r="P334" s="63" t="str">
        <f t="shared" si="10"/>
        <v/>
      </c>
      <c r="Q334" s="30"/>
      <c r="R334" s="88"/>
      <c r="AE334" s="113" t="str">
        <f t="shared" si="11"/>
        <v/>
      </c>
      <c r="AF334" s="113"/>
      <c r="AG334" s="113"/>
      <c r="AH334" s="113"/>
      <c r="AI334" s="113"/>
      <c r="AJ334" s="113"/>
    </row>
    <row r="335" spans="1:36" ht="15.75" customHeight="1">
      <c r="A335" s="59">
        <v>321</v>
      </c>
      <c r="B335" s="65"/>
      <c r="C335" s="79"/>
      <c r="D335" s="60"/>
      <c r="E335" s="61"/>
      <c r="F335" s="79"/>
      <c r="G335" s="62"/>
      <c r="H335" s="62"/>
      <c r="I335" s="62"/>
      <c r="J335" s="62"/>
      <c r="K335" s="62"/>
      <c r="L335" s="62"/>
      <c r="M335" s="111"/>
      <c r="N335" s="111"/>
      <c r="O335" s="112"/>
      <c r="P335" s="63" t="str">
        <f t="shared" ref="P335:P398" si="12">IFERROR(VLOOKUP(AE332,$R$15:$AC$66,2,FALSE),"")</f>
        <v/>
      </c>
      <c r="Q335" s="30"/>
      <c r="R335" s="88"/>
      <c r="AE335" s="113" t="str">
        <f t="shared" si="11"/>
        <v/>
      </c>
      <c r="AF335" s="113"/>
      <c r="AG335" s="113"/>
      <c r="AH335" s="113"/>
      <c r="AI335" s="113"/>
      <c r="AJ335" s="113"/>
    </row>
    <row r="336" spans="1:36" ht="15.75" customHeight="1">
      <c r="A336" s="64">
        <v>322</v>
      </c>
      <c r="B336" s="65"/>
      <c r="C336" s="80"/>
      <c r="D336" s="66"/>
      <c r="E336" s="67"/>
      <c r="F336" s="80"/>
      <c r="G336" s="62"/>
      <c r="H336" s="62"/>
      <c r="I336" s="62"/>
      <c r="J336" s="62"/>
      <c r="K336" s="62"/>
      <c r="L336" s="62"/>
      <c r="M336" s="111"/>
      <c r="N336" s="111"/>
      <c r="O336" s="112"/>
      <c r="P336" s="63" t="str">
        <f t="shared" si="12"/>
        <v/>
      </c>
      <c r="Q336" s="30"/>
      <c r="R336" s="88"/>
      <c r="AE336" s="113" t="str">
        <f t="shared" si="11"/>
        <v/>
      </c>
      <c r="AF336" s="113"/>
      <c r="AG336" s="113"/>
      <c r="AH336" s="113"/>
      <c r="AI336" s="113"/>
      <c r="AJ336" s="113"/>
    </row>
    <row r="337" spans="1:36" ht="15.75" customHeight="1">
      <c r="A337" s="64">
        <v>323</v>
      </c>
      <c r="B337" s="65"/>
      <c r="C337" s="80"/>
      <c r="D337" s="66"/>
      <c r="E337" s="67"/>
      <c r="F337" s="80"/>
      <c r="G337" s="62"/>
      <c r="H337" s="62"/>
      <c r="I337" s="62"/>
      <c r="J337" s="62"/>
      <c r="K337" s="62"/>
      <c r="L337" s="62"/>
      <c r="M337" s="111"/>
      <c r="N337" s="111"/>
      <c r="O337" s="112"/>
      <c r="P337" s="63" t="str">
        <f t="shared" si="12"/>
        <v/>
      </c>
      <c r="Q337" s="30"/>
      <c r="R337" s="88"/>
      <c r="AE337" s="113" t="str">
        <f t="shared" si="11"/>
        <v/>
      </c>
      <c r="AF337" s="113"/>
      <c r="AG337" s="113"/>
      <c r="AH337" s="113"/>
      <c r="AI337" s="113"/>
      <c r="AJ337" s="113"/>
    </row>
    <row r="338" spans="1:36" ht="15.75" customHeight="1">
      <c r="A338" s="64">
        <v>324</v>
      </c>
      <c r="B338" s="65"/>
      <c r="C338" s="80"/>
      <c r="D338" s="66"/>
      <c r="E338" s="67"/>
      <c r="F338" s="80"/>
      <c r="G338" s="62"/>
      <c r="H338" s="62"/>
      <c r="I338" s="62"/>
      <c r="J338" s="62"/>
      <c r="K338" s="62"/>
      <c r="L338" s="62"/>
      <c r="M338" s="111"/>
      <c r="N338" s="111"/>
      <c r="O338" s="112"/>
      <c r="P338" s="63" t="str">
        <f t="shared" si="12"/>
        <v/>
      </c>
      <c r="Q338" s="30"/>
      <c r="R338" s="88"/>
      <c r="AE338" s="113" t="str">
        <f t="shared" si="11"/>
        <v/>
      </c>
      <c r="AF338" s="113"/>
      <c r="AG338" s="113"/>
      <c r="AH338" s="113"/>
      <c r="AI338" s="113"/>
      <c r="AJ338" s="113"/>
    </row>
    <row r="339" spans="1:36" ht="15.75" customHeight="1">
      <c r="A339" s="64">
        <v>325</v>
      </c>
      <c r="B339" s="65"/>
      <c r="C339" s="80"/>
      <c r="D339" s="66"/>
      <c r="E339" s="67"/>
      <c r="F339" s="80"/>
      <c r="G339" s="62"/>
      <c r="H339" s="62"/>
      <c r="I339" s="62"/>
      <c r="J339" s="62"/>
      <c r="K339" s="62"/>
      <c r="L339" s="62"/>
      <c r="M339" s="111"/>
      <c r="N339" s="111"/>
      <c r="O339" s="112"/>
      <c r="P339" s="63" t="str">
        <f t="shared" si="12"/>
        <v/>
      </c>
      <c r="Q339" s="30"/>
      <c r="R339" s="88"/>
      <c r="AE339" s="113" t="str">
        <f t="shared" si="11"/>
        <v/>
      </c>
      <c r="AF339" s="113"/>
      <c r="AG339" s="113"/>
      <c r="AH339" s="113"/>
      <c r="AI339" s="113"/>
      <c r="AJ339" s="113"/>
    </row>
    <row r="340" spans="1:36" ht="15.75" customHeight="1">
      <c r="A340" s="64">
        <v>326</v>
      </c>
      <c r="B340" s="65"/>
      <c r="C340" s="80"/>
      <c r="D340" s="66"/>
      <c r="E340" s="67"/>
      <c r="F340" s="80"/>
      <c r="G340" s="62"/>
      <c r="H340" s="62"/>
      <c r="I340" s="62"/>
      <c r="J340" s="62"/>
      <c r="K340" s="62"/>
      <c r="L340" s="62"/>
      <c r="M340" s="111"/>
      <c r="N340" s="111"/>
      <c r="O340" s="112"/>
      <c r="P340" s="63" t="str">
        <f t="shared" si="12"/>
        <v/>
      </c>
      <c r="Q340" s="30"/>
      <c r="R340" s="88"/>
      <c r="AE340" s="113" t="str">
        <f t="shared" si="11"/>
        <v/>
      </c>
      <c r="AF340" s="113"/>
      <c r="AG340" s="113"/>
      <c r="AH340" s="113"/>
      <c r="AI340" s="113"/>
      <c r="AJ340" s="113"/>
    </row>
    <row r="341" spans="1:36" ht="15.75" customHeight="1">
      <c r="A341" s="64">
        <v>327</v>
      </c>
      <c r="B341" s="65"/>
      <c r="C341" s="80"/>
      <c r="D341" s="66"/>
      <c r="E341" s="67"/>
      <c r="F341" s="80"/>
      <c r="G341" s="62"/>
      <c r="H341" s="62"/>
      <c r="I341" s="62"/>
      <c r="J341" s="62"/>
      <c r="K341" s="62"/>
      <c r="L341" s="62"/>
      <c r="M341" s="111"/>
      <c r="N341" s="111"/>
      <c r="O341" s="112"/>
      <c r="P341" s="63" t="str">
        <f t="shared" si="12"/>
        <v/>
      </c>
      <c r="Q341" s="30"/>
      <c r="R341" s="88"/>
      <c r="AE341" s="113" t="str">
        <f t="shared" si="11"/>
        <v/>
      </c>
      <c r="AF341" s="113"/>
      <c r="AG341" s="113"/>
      <c r="AH341" s="113"/>
      <c r="AI341" s="113"/>
      <c r="AJ341" s="113"/>
    </row>
    <row r="342" spans="1:36" ht="15.75" customHeight="1">
      <c r="A342" s="64">
        <v>328</v>
      </c>
      <c r="B342" s="65"/>
      <c r="C342" s="80"/>
      <c r="D342" s="66"/>
      <c r="E342" s="67"/>
      <c r="F342" s="80"/>
      <c r="G342" s="62"/>
      <c r="H342" s="62"/>
      <c r="I342" s="62"/>
      <c r="J342" s="62"/>
      <c r="K342" s="62"/>
      <c r="L342" s="62"/>
      <c r="M342" s="111"/>
      <c r="N342" s="111"/>
      <c r="O342" s="112"/>
      <c r="P342" s="63" t="str">
        <f t="shared" si="12"/>
        <v/>
      </c>
      <c r="Q342" s="30"/>
      <c r="R342" s="88"/>
      <c r="AE342" s="113" t="str">
        <f t="shared" si="11"/>
        <v/>
      </c>
      <c r="AF342" s="113"/>
      <c r="AG342" s="113"/>
      <c r="AH342" s="113"/>
      <c r="AI342" s="113"/>
      <c r="AJ342" s="113"/>
    </row>
    <row r="343" spans="1:36" ht="15.75" customHeight="1">
      <c r="A343" s="64">
        <v>329</v>
      </c>
      <c r="B343" s="65"/>
      <c r="C343" s="80"/>
      <c r="D343" s="66"/>
      <c r="E343" s="67"/>
      <c r="F343" s="80"/>
      <c r="G343" s="62"/>
      <c r="H343" s="62"/>
      <c r="I343" s="62"/>
      <c r="J343" s="62"/>
      <c r="K343" s="62"/>
      <c r="L343" s="62"/>
      <c r="M343" s="111"/>
      <c r="N343" s="111"/>
      <c r="O343" s="112"/>
      <c r="P343" s="63" t="str">
        <f t="shared" si="12"/>
        <v/>
      </c>
      <c r="Q343" s="30"/>
      <c r="R343" s="88"/>
      <c r="AE343" s="113" t="str">
        <f t="shared" si="11"/>
        <v/>
      </c>
      <c r="AF343" s="113"/>
      <c r="AG343" s="113"/>
      <c r="AH343" s="113"/>
      <c r="AI343" s="113"/>
      <c r="AJ343" s="113"/>
    </row>
    <row r="344" spans="1:36" ht="15.75" customHeight="1">
      <c r="A344" s="64">
        <v>330</v>
      </c>
      <c r="B344" s="65"/>
      <c r="C344" s="80"/>
      <c r="D344" s="66"/>
      <c r="E344" s="67"/>
      <c r="F344" s="80"/>
      <c r="G344" s="62"/>
      <c r="H344" s="62"/>
      <c r="I344" s="62"/>
      <c r="J344" s="62"/>
      <c r="K344" s="62"/>
      <c r="L344" s="62"/>
      <c r="M344" s="111"/>
      <c r="N344" s="111"/>
      <c r="O344" s="112"/>
      <c r="P344" s="63" t="str">
        <f t="shared" si="12"/>
        <v/>
      </c>
      <c r="Q344" s="30"/>
      <c r="R344" s="88"/>
      <c r="AE344" s="113" t="str">
        <f t="shared" si="11"/>
        <v/>
      </c>
      <c r="AF344" s="113"/>
      <c r="AG344" s="113"/>
      <c r="AH344" s="113"/>
      <c r="AI344" s="113"/>
      <c r="AJ344" s="113"/>
    </row>
    <row r="345" spans="1:36" ht="15.75" customHeight="1">
      <c r="A345" s="64">
        <v>331</v>
      </c>
      <c r="B345" s="65"/>
      <c r="C345" s="80"/>
      <c r="D345" s="66"/>
      <c r="E345" s="67"/>
      <c r="F345" s="80"/>
      <c r="G345" s="62"/>
      <c r="H345" s="62"/>
      <c r="I345" s="62"/>
      <c r="J345" s="62"/>
      <c r="K345" s="62"/>
      <c r="L345" s="62"/>
      <c r="M345" s="111"/>
      <c r="N345" s="111"/>
      <c r="O345" s="112"/>
      <c r="P345" s="63" t="str">
        <f t="shared" si="12"/>
        <v/>
      </c>
      <c r="Q345" s="30"/>
      <c r="R345" s="88"/>
      <c r="AE345" s="113" t="str">
        <f t="shared" si="11"/>
        <v/>
      </c>
      <c r="AF345" s="113"/>
      <c r="AG345" s="113"/>
      <c r="AH345" s="113"/>
      <c r="AI345" s="113"/>
      <c r="AJ345" s="113"/>
    </row>
    <row r="346" spans="1:36" ht="15.75" customHeight="1">
      <c r="A346" s="64">
        <v>332</v>
      </c>
      <c r="B346" s="65"/>
      <c r="C346" s="80"/>
      <c r="D346" s="66"/>
      <c r="E346" s="67"/>
      <c r="F346" s="80"/>
      <c r="G346" s="62"/>
      <c r="H346" s="62"/>
      <c r="I346" s="62"/>
      <c r="J346" s="62"/>
      <c r="K346" s="62"/>
      <c r="L346" s="62"/>
      <c r="M346" s="111"/>
      <c r="N346" s="111"/>
      <c r="O346" s="112"/>
      <c r="P346" s="63" t="str">
        <f t="shared" si="12"/>
        <v/>
      </c>
      <c r="Q346" s="30"/>
      <c r="R346" s="88"/>
      <c r="AE346" s="113" t="str">
        <f t="shared" si="11"/>
        <v/>
      </c>
      <c r="AF346" s="113"/>
      <c r="AG346" s="113"/>
      <c r="AH346" s="113"/>
      <c r="AI346" s="113"/>
      <c r="AJ346" s="113"/>
    </row>
    <row r="347" spans="1:36" ht="15.75" customHeight="1">
      <c r="A347" s="64">
        <v>333</v>
      </c>
      <c r="B347" s="65"/>
      <c r="C347" s="80"/>
      <c r="D347" s="66"/>
      <c r="E347" s="67"/>
      <c r="F347" s="80"/>
      <c r="G347" s="62"/>
      <c r="H347" s="62"/>
      <c r="I347" s="62"/>
      <c r="J347" s="62"/>
      <c r="K347" s="62"/>
      <c r="L347" s="62"/>
      <c r="M347" s="111"/>
      <c r="N347" s="111"/>
      <c r="O347" s="112"/>
      <c r="P347" s="63" t="str">
        <f t="shared" si="12"/>
        <v/>
      </c>
      <c r="Q347" s="30"/>
      <c r="R347" s="88"/>
      <c r="AE347" s="113" t="str">
        <f t="shared" si="11"/>
        <v/>
      </c>
      <c r="AF347" s="113"/>
      <c r="AG347" s="113"/>
      <c r="AH347" s="113"/>
      <c r="AI347" s="113"/>
      <c r="AJ347" s="113"/>
    </row>
    <row r="348" spans="1:36" ht="15.75" customHeight="1">
      <c r="A348" s="64">
        <v>334</v>
      </c>
      <c r="B348" s="65"/>
      <c r="C348" s="80"/>
      <c r="D348" s="66"/>
      <c r="E348" s="67"/>
      <c r="F348" s="80"/>
      <c r="G348" s="62"/>
      <c r="H348" s="62"/>
      <c r="I348" s="62"/>
      <c r="J348" s="62"/>
      <c r="K348" s="62"/>
      <c r="L348" s="62"/>
      <c r="M348" s="111"/>
      <c r="N348" s="111"/>
      <c r="O348" s="112"/>
      <c r="P348" s="63" t="str">
        <f t="shared" si="12"/>
        <v/>
      </c>
      <c r="Q348" s="30"/>
      <c r="R348" s="88"/>
      <c r="AE348" s="113" t="str">
        <f t="shared" si="11"/>
        <v/>
      </c>
      <c r="AF348" s="113"/>
      <c r="AG348" s="113"/>
      <c r="AH348" s="113"/>
      <c r="AI348" s="113"/>
      <c r="AJ348" s="113"/>
    </row>
    <row r="349" spans="1:36" ht="15.75" customHeight="1">
      <c r="A349" s="64">
        <v>335</v>
      </c>
      <c r="B349" s="65"/>
      <c r="C349" s="80"/>
      <c r="D349" s="66"/>
      <c r="E349" s="67"/>
      <c r="F349" s="80"/>
      <c r="G349" s="62"/>
      <c r="H349" s="62"/>
      <c r="I349" s="62"/>
      <c r="J349" s="62"/>
      <c r="K349" s="62"/>
      <c r="L349" s="62"/>
      <c r="M349" s="111"/>
      <c r="N349" s="111"/>
      <c r="O349" s="112"/>
      <c r="P349" s="63" t="str">
        <f t="shared" si="12"/>
        <v/>
      </c>
      <c r="Q349" s="30"/>
      <c r="R349" s="88"/>
      <c r="AE349" s="113" t="str">
        <f t="shared" si="11"/>
        <v/>
      </c>
      <c r="AF349" s="113"/>
      <c r="AG349" s="113"/>
      <c r="AH349" s="113"/>
      <c r="AI349" s="113"/>
      <c r="AJ349" s="113"/>
    </row>
    <row r="350" spans="1:36" ht="15.75" customHeight="1">
      <c r="A350" s="64">
        <v>336</v>
      </c>
      <c r="B350" s="65"/>
      <c r="C350" s="80"/>
      <c r="D350" s="66"/>
      <c r="E350" s="67"/>
      <c r="F350" s="80"/>
      <c r="G350" s="62"/>
      <c r="H350" s="62"/>
      <c r="I350" s="62"/>
      <c r="J350" s="62"/>
      <c r="K350" s="62"/>
      <c r="L350" s="62"/>
      <c r="M350" s="111"/>
      <c r="N350" s="111"/>
      <c r="O350" s="112"/>
      <c r="P350" s="63" t="str">
        <f t="shared" si="12"/>
        <v/>
      </c>
      <c r="Q350" s="30"/>
      <c r="R350" s="88"/>
      <c r="AE350" s="113" t="str">
        <f t="shared" si="11"/>
        <v/>
      </c>
      <c r="AF350" s="113"/>
      <c r="AG350" s="113"/>
      <c r="AH350" s="113"/>
      <c r="AI350" s="113"/>
      <c r="AJ350" s="113"/>
    </row>
    <row r="351" spans="1:36" ht="15.75" customHeight="1">
      <c r="A351" s="64">
        <v>337</v>
      </c>
      <c r="B351" s="65"/>
      <c r="C351" s="80"/>
      <c r="D351" s="66"/>
      <c r="E351" s="67"/>
      <c r="F351" s="80"/>
      <c r="G351" s="62"/>
      <c r="H351" s="62"/>
      <c r="I351" s="62"/>
      <c r="J351" s="62"/>
      <c r="K351" s="62"/>
      <c r="L351" s="62"/>
      <c r="M351" s="111"/>
      <c r="N351" s="111"/>
      <c r="O351" s="112"/>
      <c r="P351" s="63" t="str">
        <f t="shared" si="12"/>
        <v/>
      </c>
      <c r="Q351" s="30"/>
      <c r="R351" s="88"/>
      <c r="AE351" s="113" t="str">
        <f t="shared" si="11"/>
        <v/>
      </c>
      <c r="AF351" s="113"/>
      <c r="AG351" s="113"/>
      <c r="AH351" s="113"/>
      <c r="AI351" s="113"/>
      <c r="AJ351" s="113"/>
    </row>
    <row r="352" spans="1:36" ht="15.75" customHeight="1">
      <c r="A352" s="64">
        <v>338</v>
      </c>
      <c r="B352" s="65"/>
      <c r="C352" s="80"/>
      <c r="D352" s="66"/>
      <c r="E352" s="67"/>
      <c r="F352" s="80"/>
      <c r="G352" s="62"/>
      <c r="H352" s="62"/>
      <c r="I352" s="62"/>
      <c r="J352" s="62"/>
      <c r="K352" s="62"/>
      <c r="L352" s="62"/>
      <c r="M352" s="111"/>
      <c r="N352" s="111"/>
      <c r="O352" s="112"/>
      <c r="P352" s="63" t="str">
        <f t="shared" si="12"/>
        <v/>
      </c>
      <c r="Q352" s="30"/>
      <c r="R352" s="88"/>
      <c r="AE352" s="113" t="str">
        <f t="shared" si="11"/>
        <v/>
      </c>
      <c r="AF352" s="113"/>
      <c r="AG352" s="113"/>
      <c r="AH352" s="113"/>
      <c r="AI352" s="113"/>
      <c r="AJ352" s="113"/>
    </row>
    <row r="353" spans="1:36" ht="15.75" customHeight="1">
      <c r="A353" s="64">
        <v>339</v>
      </c>
      <c r="B353" s="65"/>
      <c r="C353" s="80"/>
      <c r="D353" s="66"/>
      <c r="E353" s="67"/>
      <c r="F353" s="80"/>
      <c r="G353" s="62"/>
      <c r="H353" s="62"/>
      <c r="I353" s="62"/>
      <c r="J353" s="62"/>
      <c r="K353" s="62"/>
      <c r="L353" s="62"/>
      <c r="M353" s="111"/>
      <c r="N353" s="111"/>
      <c r="O353" s="112"/>
      <c r="P353" s="63" t="str">
        <f t="shared" si="12"/>
        <v/>
      </c>
      <c r="Q353" s="30"/>
      <c r="R353" s="88"/>
      <c r="AE353" s="113" t="str">
        <f t="shared" si="11"/>
        <v/>
      </c>
      <c r="AF353" s="113"/>
      <c r="AG353" s="113"/>
      <c r="AH353" s="113"/>
      <c r="AI353" s="113"/>
      <c r="AJ353" s="113"/>
    </row>
    <row r="354" spans="1:36" ht="15.75" customHeight="1" thickBot="1">
      <c r="A354" s="68">
        <v>340</v>
      </c>
      <c r="B354" s="69"/>
      <c r="C354" s="81"/>
      <c r="D354" s="70"/>
      <c r="E354" s="71"/>
      <c r="F354" s="81"/>
      <c r="G354" s="62"/>
      <c r="H354" s="62"/>
      <c r="I354" s="62"/>
      <c r="J354" s="62"/>
      <c r="K354" s="62"/>
      <c r="L354" s="62"/>
      <c r="M354" s="109"/>
      <c r="N354" s="109"/>
      <c r="O354" s="110"/>
      <c r="P354" s="72" t="str">
        <f t="shared" si="12"/>
        <v/>
      </c>
      <c r="Q354" s="30"/>
      <c r="R354" s="88"/>
      <c r="AE354" s="113" t="str">
        <f t="shared" si="11"/>
        <v/>
      </c>
      <c r="AF354" s="113"/>
      <c r="AG354" s="113"/>
      <c r="AH354" s="113"/>
      <c r="AI354" s="113"/>
      <c r="AJ354" s="113"/>
    </row>
    <row r="355" spans="1:36" ht="15.75" customHeight="1">
      <c r="A355" s="73">
        <v>341</v>
      </c>
      <c r="B355" s="74"/>
      <c r="C355" s="77"/>
      <c r="D355" s="75"/>
      <c r="E355" s="76"/>
      <c r="F355" s="77"/>
      <c r="G355" s="62"/>
      <c r="H355" s="62"/>
      <c r="I355" s="62"/>
      <c r="J355" s="62"/>
      <c r="K355" s="62"/>
      <c r="L355" s="62"/>
      <c r="M355" s="114"/>
      <c r="N355" s="114"/>
      <c r="O355" s="115"/>
      <c r="P355" s="78" t="str">
        <f t="shared" si="12"/>
        <v/>
      </c>
      <c r="Q355" s="30"/>
      <c r="R355" s="88"/>
      <c r="AE355" s="113" t="str">
        <f t="shared" si="11"/>
        <v/>
      </c>
      <c r="AF355" s="113"/>
      <c r="AG355" s="113"/>
      <c r="AH355" s="113"/>
      <c r="AI355" s="113"/>
      <c r="AJ355" s="113"/>
    </row>
    <row r="356" spans="1:36" ht="15.75" customHeight="1">
      <c r="A356" s="64">
        <v>342</v>
      </c>
      <c r="B356" s="65"/>
      <c r="C356" s="80"/>
      <c r="D356" s="66"/>
      <c r="E356" s="67"/>
      <c r="F356" s="80"/>
      <c r="G356" s="62"/>
      <c r="H356" s="62"/>
      <c r="I356" s="62"/>
      <c r="J356" s="62"/>
      <c r="K356" s="62"/>
      <c r="L356" s="62"/>
      <c r="M356" s="111"/>
      <c r="N356" s="111"/>
      <c r="O356" s="112"/>
      <c r="P356" s="63" t="str">
        <f t="shared" si="12"/>
        <v/>
      </c>
      <c r="Q356" s="30"/>
      <c r="R356" s="88"/>
      <c r="AE356" s="113" t="str">
        <f t="shared" si="11"/>
        <v/>
      </c>
      <c r="AF356" s="113"/>
      <c r="AG356" s="113"/>
      <c r="AH356" s="113"/>
      <c r="AI356" s="113"/>
      <c r="AJ356" s="113"/>
    </row>
    <row r="357" spans="1:36" ht="15.75" customHeight="1">
      <c r="A357" s="64">
        <v>343</v>
      </c>
      <c r="B357" s="65"/>
      <c r="C357" s="80"/>
      <c r="D357" s="66"/>
      <c r="E357" s="67"/>
      <c r="F357" s="80"/>
      <c r="G357" s="62"/>
      <c r="H357" s="62"/>
      <c r="I357" s="62"/>
      <c r="J357" s="62"/>
      <c r="K357" s="62"/>
      <c r="L357" s="62"/>
      <c r="M357" s="111"/>
      <c r="N357" s="111"/>
      <c r="O357" s="112"/>
      <c r="P357" s="63" t="str">
        <f t="shared" si="12"/>
        <v/>
      </c>
      <c r="Q357" s="30"/>
      <c r="R357" s="88"/>
      <c r="AE357" s="113" t="str">
        <f t="shared" si="11"/>
        <v/>
      </c>
      <c r="AF357" s="113"/>
      <c r="AG357" s="113"/>
      <c r="AH357" s="113"/>
      <c r="AI357" s="113"/>
      <c r="AJ357" s="113"/>
    </row>
    <row r="358" spans="1:36" ht="15.75" customHeight="1">
      <c r="A358" s="64">
        <v>344</v>
      </c>
      <c r="B358" s="65"/>
      <c r="C358" s="80"/>
      <c r="D358" s="66"/>
      <c r="E358" s="67"/>
      <c r="F358" s="80"/>
      <c r="G358" s="62"/>
      <c r="H358" s="62"/>
      <c r="I358" s="62"/>
      <c r="J358" s="62"/>
      <c r="K358" s="62"/>
      <c r="L358" s="62"/>
      <c r="M358" s="111"/>
      <c r="N358" s="111"/>
      <c r="O358" s="112"/>
      <c r="P358" s="63" t="str">
        <f t="shared" si="12"/>
        <v/>
      </c>
      <c r="Q358" s="30"/>
      <c r="R358" s="88"/>
      <c r="AE358" s="113" t="str">
        <f t="shared" si="11"/>
        <v/>
      </c>
      <c r="AF358" s="113"/>
      <c r="AG358" s="113"/>
      <c r="AH358" s="113"/>
      <c r="AI358" s="113"/>
      <c r="AJ358" s="113"/>
    </row>
    <row r="359" spans="1:36" ht="15.75" customHeight="1">
      <c r="A359" s="64">
        <v>345</v>
      </c>
      <c r="B359" s="65"/>
      <c r="C359" s="80"/>
      <c r="D359" s="66"/>
      <c r="E359" s="67"/>
      <c r="F359" s="80"/>
      <c r="G359" s="62"/>
      <c r="H359" s="62"/>
      <c r="I359" s="62"/>
      <c r="J359" s="62"/>
      <c r="K359" s="62"/>
      <c r="L359" s="62"/>
      <c r="M359" s="111"/>
      <c r="N359" s="111"/>
      <c r="O359" s="112"/>
      <c r="P359" s="63" t="str">
        <f t="shared" si="12"/>
        <v/>
      </c>
      <c r="Q359" s="30"/>
      <c r="R359" s="88"/>
      <c r="AE359" s="113" t="str">
        <f t="shared" si="11"/>
        <v/>
      </c>
      <c r="AF359" s="113"/>
      <c r="AG359" s="113"/>
      <c r="AH359" s="113"/>
      <c r="AI359" s="113"/>
      <c r="AJ359" s="113"/>
    </row>
    <row r="360" spans="1:36" ht="15.75" customHeight="1">
      <c r="A360" s="64">
        <v>346</v>
      </c>
      <c r="B360" s="65"/>
      <c r="C360" s="80"/>
      <c r="D360" s="66"/>
      <c r="E360" s="67"/>
      <c r="F360" s="80"/>
      <c r="G360" s="62"/>
      <c r="H360" s="62"/>
      <c r="I360" s="62"/>
      <c r="J360" s="62"/>
      <c r="K360" s="62"/>
      <c r="L360" s="62"/>
      <c r="M360" s="111"/>
      <c r="N360" s="111"/>
      <c r="O360" s="112"/>
      <c r="P360" s="63" t="str">
        <f t="shared" si="12"/>
        <v/>
      </c>
      <c r="Q360" s="30"/>
      <c r="R360" s="88"/>
      <c r="AE360" s="113" t="str">
        <f t="shared" si="11"/>
        <v/>
      </c>
      <c r="AF360" s="113"/>
      <c r="AG360" s="113"/>
      <c r="AH360" s="113"/>
      <c r="AI360" s="113"/>
      <c r="AJ360" s="113"/>
    </row>
    <row r="361" spans="1:36" ht="15.75" customHeight="1">
      <c r="A361" s="64">
        <v>347</v>
      </c>
      <c r="B361" s="65"/>
      <c r="C361" s="80"/>
      <c r="D361" s="66"/>
      <c r="E361" s="67"/>
      <c r="F361" s="80"/>
      <c r="G361" s="62"/>
      <c r="H361" s="62"/>
      <c r="I361" s="62"/>
      <c r="J361" s="62"/>
      <c r="K361" s="62"/>
      <c r="L361" s="62"/>
      <c r="M361" s="111"/>
      <c r="N361" s="111"/>
      <c r="O361" s="112"/>
      <c r="P361" s="63" t="str">
        <f t="shared" si="12"/>
        <v/>
      </c>
      <c r="Q361" s="30"/>
      <c r="R361" s="88"/>
      <c r="AE361" s="113" t="str">
        <f t="shared" si="11"/>
        <v/>
      </c>
      <c r="AF361" s="113"/>
      <c r="AG361" s="113"/>
      <c r="AH361" s="113"/>
      <c r="AI361" s="113"/>
      <c r="AJ361" s="113"/>
    </row>
    <row r="362" spans="1:36" ht="15.75" customHeight="1">
      <c r="A362" s="64">
        <v>348</v>
      </c>
      <c r="B362" s="65"/>
      <c r="C362" s="80"/>
      <c r="D362" s="66"/>
      <c r="E362" s="67"/>
      <c r="F362" s="80"/>
      <c r="G362" s="62"/>
      <c r="H362" s="62"/>
      <c r="I362" s="62"/>
      <c r="J362" s="62"/>
      <c r="K362" s="62"/>
      <c r="L362" s="62"/>
      <c r="M362" s="111"/>
      <c r="N362" s="111"/>
      <c r="O362" s="112"/>
      <c r="P362" s="63" t="str">
        <f t="shared" si="12"/>
        <v/>
      </c>
      <c r="Q362" s="30"/>
      <c r="R362" s="88"/>
      <c r="AE362" s="113" t="str">
        <f t="shared" si="11"/>
        <v/>
      </c>
      <c r="AF362" s="113"/>
      <c r="AG362" s="113"/>
      <c r="AH362" s="113"/>
      <c r="AI362" s="113"/>
      <c r="AJ362" s="113"/>
    </row>
    <row r="363" spans="1:36" ht="15.75" customHeight="1">
      <c r="A363" s="64">
        <v>349</v>
      </c>
      <c r="B363" s="65"/>
      <c r="C363" s="80"/>
      <c r="D363" s="66"/>
      <c r="E363" s="67"/>
      <c r="F363" s="80"/>
      <c r="G363" s="62"/>
      <c r="H363" s="62"/>
      <c r="I363" s="62"/>
      <c r="J363" s="62"/>
      <c r="K363" s="62"/>
      <c r="L363" s="62"/>
      <c r="M363" s="111"/>
      <c r="N363" s="111"/>
      <c r="O363" s="112"/>
      <c r="P363" s="63" t="str">
        <f t="shared" si="12"/>
        <v/>
      </c>
      <c r="Q363" s="30"/>
      <c r="R363" s="88"/>
      <c r="AE363" s="113" t="str">
        <f t="shared" si="11"/>
        <v/>
      </c>
      <c r="AF363" s="113"/>
      <c r="AG363" s="113"/>
      <c r="AH363" s="113"/>
      <c r="AI363" s="113"/>
      <c r="AJ363" s="113"/>
    </row>
    <row r="364" spans="1:36" ht="15.75" customHeight="1">
      <c r="A364" s="64">
        <v>350</v>
      </c>
      <c r="B364" s="65"/>
      <c r="C364" s="80"/>
      <c r="D364" s="66"/>
      <c r="E364" s="67"/>
      <c r="F364" s="80"/>
      <c r="G364" s="62"/>
      <c r="H364" s="62"/>
      <c r="I364" s="62"/>
      <c r="J364" s="62"/>
      <c r="K364" s="62"/>
      <c r="L364" s="62"/>
      <c r="M364" s="111"/>
      <c r="N364" s="111"/>
      <c r="O364" s="112"/>
      <c r="P364" s="63" t="str">
        <f t="shared" si="12"/>
        <v/>
      </c>
      <c r="Q364" s="30"/>
      <c r="R364" s="88"/>
      <c r="AE364" s="113" t="str">
        <f t="shared" si="11"/>
        <v/>
      </c>
      <c r="AF364" s="113"/>
      <c r="AG364" s="113"/>
      <c r="AH364" s="113"/>
      <c r="AI364" s="113"/>
      <c r="AJ364" s="113"/>
    </row>
    <row r="365" spans="1:36" ht="15.75" customHeight="1">
      <c r="A365" s="64">
        <v>351</v>
      </c>
      <c r="B365" s="65"/>
      <c r="C365" s="80"/>
      <c r="D365" s="66"/>
      <c r="E365" s="67"/>
      <c r="F365" s="80"/>
      <c r="G365" s="62"/>
      <c r="H365" s="62"/>
      <c r="I365" s="62"/>
      <c r="J365" s="62"/>
      <c r="K365" s="62"/>
      <c r="L365" s="62"/>
      <c r="M365" s="111"/>
      <c r="N365" s="111"/>
      <c r="O365" s="112"/>
      <c r="P365" s="63" t="str">
        <f t="shared" si="12"/>
        <v/>
      </c>
      <c r="Q365" s="30"/>
      <c r="R365" s="88"/>
      <c r="AE365" s="113" t="str">
        <f t="shared" si="11"/>
        <v/>
      </c>
      <c r="AF365" s="113"/>
      <c r="AG365" s="113"/>
      <c r="AH365" s="113"/>
      <c r="AI365" s="113"/>
      <c r="AJ365" s="113"/>
    </row>
    <row r="366" spans="1:36" ht="15.75" customHeight="1">
      <c r="A366" s="64">
        <v>352</v>
      </c>
      <c r="B366" s="65"/>
      <c r="C366" s="80"/>
      <c r="D366" s="66"/>
      <c r="E366" s="67"/>
      <c r="F366" s="80"/>
      <c r="G366" s="62"/>
      <c r="H366" s="62"/>
      <c r="I366" s="62"/>
      <c r="J366" s="62"/>
      <c r="K366" s="62"/>
      <c r="L366" s="62"/>
      <c r="M366" s="111"/>
      <c r="N366" s="111"/>
      <c r="O366" s="112"/>
      <c r="P366" s="63" t="str">
        <f t="shared" si="12"/>
        <v/>
      </c>
      <c r="Q366" s="30"/>
      <c r="R366" s="88"/>
      <c r="AE366" s="113" t="str">
        <f t="shared" si="11"/>
        <v/>
      </c>
      <c r="AF366" s="113"/>
      <c r="AG366" s="113"/>
      <c r="AH366" s="113"/>
      <c r="AI366" s="113"/>
      <c r="AJ366" s="113"/>
    </row>
    <row r="367" spans="1:36" ht="15.75" customHeight="1">
      <c r="A367" s="64">
        <v>353</v>
      </c>
      <c r="B367" s="65"/>
      <c r="C367" s="80"/>
      <c r="D367" s="66"/>
      <c r="E367" s="67"/>
      <c r="F367" s="80"/>
      <c r="G367" s="62"/>
      <c r="H367" s="62"/>
      <c r="I367" s="62"/>
      <c r="J367" s="62"/>
      <c r="K367" s="62"/>
      <c r="L367" s="62"/>
      <c r="M367" s="111"/>
      <c r="N367" s="111"/>
      <c r="O367" s="112"/>
      <c r="P367" s="63" t="str">
        <f t="shared" si="12"/>
        <v/>
      </c>
      <c r="Q367" s="30"/>
      <c r="R367" s="88"/>
      <c r="AE367" s="113" t="str">
        <f t="shared" si="11"/>
        <v/>
      </c>
      <c r="AF367" s="113"/>
      <c r="AG367" s="113"/>
      <c r="AH367" s="113"/>
      <c r="AI367" s="113"/>
      <c r="AJ367" s="113"/>
    </row>
    <row r="368" spans="1:36" ht="15.75" customHeight="1">
      <c r="A368" s="64">
        <v>354</v>
      </c>
      <c r="B368" s="65"/>
      <c r="C368" s="80"/>
      <c r="D368" s="66"/>
      <c r="E368" s="67"/>
      <c r="F368" s="80"/>
      <c r="G368" s="62"/>
      <c r="H368" s="62"/>
      <c r="I368" s="62"/>
      <c r="J368" s="62"/>
      <c r="K368" s="62"/>
      <c r="L368" s="62"/>
      <c r="M368" s="111"/>
      <c r="N368" s="111"/>
      <c r="O368" s="112"/>
      <c r="P368" s="63" t="str">
        <f t="shared" si="12"/>
        <v/>
      </c>
      <c r="Q368" s="30"/>
      <c r="R368" s="88"/>
      <c r="AE368" s="113" t="str">
        <f t="shared" si="11"/>
        <v/>
      </c>
      <c r="AF368" s="113"/>
      <c r="AG368" s="113"/>
      <c r="AH368" s="113"/>
      <c r="AI368" s="113"/>
      <c r="AJ368" s="113"/>
    </row>
    <row r="369" spans="1:36" ht="15.75" customHeight="1">
      <c r="A369" s="64">
        <v>355</v>
      </c>
      <c r="B369" s="65"/>
      <c r="C369" s="80"/>
      <c r="D369" s="66"/>
      <c r="E369" s="67"/>
      <c r="F369" s="80"/>
      <c r="G369" s="62"/>
      <c r="H369" s="62"/>
      <c r="I369" s="62"/>
      <c r="J369" s="62"/>
      <c r="K369" s="62"/>
      <c r="L369" s="62"/>
      <c r="M369" s="111"/>
      <c r="N369" s="111"/>
      <c r="O369" s="112"/>
      <c r="P369" s="63" t="str">
        <f t="shared" si="12"/>
        <v/>
      </c>
      <c r="Q369" s="30"/>
      <c r="R369" s="88"/>
      <c r="AE369" s="113" t="str">
        <f t="shared" si="11"/>
        <v/>
      </c>
      <c r="AF369" s="113"/>
      <c r="AG369" s="113"/>
      <c r="AH369" s="113"/>
      <c r="AI369" s="113"/>
      <c r="AJ369" s="113"/>
    </row>
    <row r="370" spans="1:36" ht="15.75" customHeight="1">
      <c r="A370" s="64">
        <v>356</v>
      </c>
      <c r="B370" s="65"/>
      <c r="C370" s="80"/>
      <c r="D370" s="66"/>
      <c r="E370" s="67"/>
      <c r="F370" s="80"/>
      <c r="G370" s="62"/>
      <c r="H370" s="62"/>
      <c r="I370" s="62"/>
      <c r="J370" s="62"/>
      <c r="K370" s="62"/>
      <c r="L370" s="62"/>
      <c r="M370" s="111"/>
      <c r="N370" s="111"/>
      <c r="O370" s="112"/>
      <c r="P370" s="63" t="str">
        <f t="shared" si="12"/>
        <v/>
      </c>
      <c r="Q370" s="30"/>
      <c r="R370" s="88"/>
      <c r="AE370" s="113" t="str">
        <f t="shared" si="11"/>
        <v/>
      </c>
      <c r="AF370" s="113"/>
      <c r="AG370" s="113"/>
      <c r="AH370" s="113"/>
      <c r="AI370" s="113"/>
      <c r="AJ370" s="113"/>
    </row>
    <row r="371" spans="1:36" ht="15.75" customHeight="1">
      <c r="A371" s="64">
        <v>357</v>
      </c>
      <c r="B371" s="65"/>
      <c r="C371" s="80"/>
      <c r="D371" s="66"/>
      <c r="E371" s="67"/>
      <c r="F371" s="80"/>
      <c r="G371" s="62"/>
      <c r="H371" s="62"/>
      <c r="I371" s="62"/>
      <c r="J371" s="62"/>
      <c r="K371" s="62"/>
      <c r="L371" s="62"/>
      <c r="M371" s="111"/>
      <c r="N371" s="111"/>
      <c r="O371" s="112"/>
      <c r="P371" s="63" t="str">
        <f t="shared" si="12"/>
        <v/>
      </c>
      <c r="Q371" s="30"/>
      <c r="R371" s="88"/>
      <c r="AE371" s="113" t="str">
        <f t="shared" si="11"/>
        <v/>
      </c>
      <c r="AF371" s="113"/>
      <c r="AG371" s="113"/>
      <c r="AH371" s="113"/>
      <c r="AI371" s="113"/>
      <c r="AJ371" s="113"/>
    </row>
    <row r="372" spans="1:36" ht="15.75" customHeight="1">
      <c r="A372" s="64">
        <v>358</v>
      </c>
      <c r="B372" s="65"/>
      <c r="C372" s="80"/>
      <c r="D372" s="66"/>
      <c r="E372" s="67"/>
      <c r="F372" s="80"/>
      <c r="G372" s="62"/>
      <c r="H372" s="62"/>
      <c r="I372" s="62"/>
      <c r="J372" s="62"/>
      <c r="K372" s="62"/>
      <c r="L372" s="62"/>
      <c r="M372" s="111"/>
      <c r="N372" s="111"/>
      <c r="O372" s="112"/>
      <c r="P372" s="63" t="str">
        <f t="shared" si="12"/>
        <v/>
      </c>
      <c r="Q372" s="30"/>
      <c r="R372" s="88"/>
      <c r="AE372" s="113" t="str">
        <f t="shared" si="11"/>
        <v/>
      </c>
      <c r="AF372" s="113"/>
      <c r="AG372" s="113"/>
      <c r="AH372" s="113"/>
      <c r="AI372" s="113"/>
      <c r="AJ372" s="113"/>
    </row>
    <row r="373" spans="1:36" ht="15.75" customHeight="1">
      <c r="A373" s="64">
        <v>359</v>
      </c>
      <c r="B373" s="65"/>
      <c r="C373" s="80"/>
      <c r="D373" s="66"/>
      <c r="E373" s="67"/>
      <c r="F373" s="80"/>
      <c r="G373" s="62"/>
      <c r="H373" s="62"/>
      <c r="I373" s="62"/>
      <c r="J373" s="62"/>
      <c r="K373" s="62"/>
      <c r="L373" s="62"/>
      <c r="M373" s="111"/>
      <c r="N373" s="111"/>
      <c r="O373" s="112"/>
      <c r="P373" s="63" t="str">
        <f t="shared" si="12"/>
        <v/>
      </c>
      <c r="Q373" s="30"/>
      <c r="R373" s="88"/>
      <c r="AE373" s="113" t="str">
        <f t="shared" si="11"/>
        <v/>
      </c>
      <c r="AF373" s="113"/>
      <c r="AG373" s="113"/>
      <c r="AH373" s="113"/>
      <c r="AI373" s="113"/>
      <c r="AJ373" s="113"/>
    </row>
    <row r="374" spans="1:36" ht="15.75" customHeight="1">
      <c r="A374" s="64">
        <v>360</v>
      </c>
      <c r="B374" s="65"/>
      <c r="C374" s="80"/>
      <c r="D374" s="66"/>
      <c r="E374" s="67"/>
      <c r="F374" s="80"/>
      <c r="G374" s="62"/>
      <c r="H374" s="62"/>
      <c r="I374" s="62"/>
      <c r="J374" s="62"/>
      <c r="K374" s="62"/>
      <c r="L374" s="62"/>
      <c r="M374" s="111"/>
      <c r="N374" s="111"/>
      <c r="O374" s="112"/>
      <c r="P374" s="63" t="str">
        <f t="shared" si="12"/>
        <v/>
      </c>
      <c r="Q374" s="30"/>
      <c r="R374" s="88"/>
      <c r="AE374" s="113" t="str">
        <f t="shared" si="11"/>
        <v/>
      </c>
      <c r="AF374" s="113"/>
      <c r="AG374" s="113"/>
      <c r="AH374" s="113"/>
      <c r="AI374" s="113"/>
      <c r="AJ374" s="113"/>
    </row>
    <row r="375" spans="1:36" ht="15.75" customHeight="1">
      <c r="A375" s="59">
        <v>361</v>
      </c>
      <c r="B375" s="65"/>
      <c r="C375" s="79"/>
      <c r="D375" s="60"/>
      <c r="E375" s="61"/>
      <c r="F375" s="79"/>
      <c r="G375" s="62"/>
      <c r="H375" s="62"/>
      <c r="I375" s="62"/>
      <c r="J375" s="62"/>
      <c r="K375" s="62"/>
      <c r="L375" s="62"/>
      <c r="M375" s="111"/>
      <c r="N375" s="111"/>
      <c r="O375" s="112"/>
      <c r="P375" s="63" t="str">
        <f t="shared" si="12"/>
        <v/>
      </c>
      <c r="Q375" s="30"/>
      <c r="R375" s="88"/>
      <c r="AE375" s="113" t="str">
        <f t="shared" si="11"/>
        <v/>
      </c>
      <c r="AF375" s="113"/>
      <c r="AG375" s="113"/>
      <c r="AH375" s="113"/>
      <c r="AI375" s="113"/>
      <c r="AJ375" s="113"/>
    </row>
    <row r="376" spans="1:36" ht="15.75" customHeight="1">
      <c r="A376" s="64">
        <v>362</v>
      </c>
      <c r="B376" s="65"/>
      <c r="C376" s="80"/>
      <c r="D376" s="66"/>
      <c r="E376" s="67"/>
      <c r="F376" s="80"/>
      <c r="G376" s="62"/>
      <c r="H376" s="62"/>
      <c r="I376" s="62"/>
      <c r="J376" s="62"/>
      <c r="K376" s="62"/>
      <c r="L376" s="62"/>
      <c r="M376" s="111"/>
      <c r="N376" s="111"/>
      <c r="O376" s="112"/>
      <c r="P376" s="63" t="str">
        <f t="shared" si="12"/>
        <v/>
      </c>
      <c r="Q376" s="30"/>
      <c r="R376" s="88"/>
      <c r="AE376" s="113" t="str">
        <f t="shared" si="11"/>
        <v/>
      </c>
      <c r="AF376" s="113"/>
      <c r="AG376" s="113"/>
      <c r="AH376" s="113"/>
      <c r="AI376" s="113"/>
      <c r="AJ376" s="113"/>
    </row>
    <row r="377" spans="1:36" ht="15.75" customHeight="1">
      <c r="A377" s="64">
        <v>363</v>
      </c>
      <c r="B377" s="65"/>
      <c r="C377" s="80"/>
      <c r="D377" s="66"/>
      <c r="E377" s="67"/>
      <c r="F377" s="80"/>
      <c r="G377" s="62"/>
      <c r="H377" s="62"/>
      <c r="I377" s="62"/>
      <c r="J377" s="62"/>
      <c r="K377" s="62"/>
      <c r="L377" s="62"/>
      <c r="M377" s="111"/>
      <c r="N377" s="111"/>
      <c r="O377" s="112"/>
      <c r="P377" s="63" t="str">
        <f t="shared" si="12"/>
        <v/>
      </c>
      <c r="Q377" s="30"/>
      <c r="R377" s="88"/>
      <c r="AE377" s="113" t="str">
        <f t="shared" si="11"/>
        <v/>
      </c>
      <c r="AF377" s="113"/>
      <c r="AG377" s="113"/>
      <c r="AH377" s="113"/>
      <c r="AI377" s="113"/>
      <c r="AJ377" s="113"/>
    </row>
    <row r="378" spans="1:36" ht="15.75" customHeight="1">
      <c r="A378" s="64">
        <v>364</v>
      </c>
      <c r="B378" s="65"/>
      <c r="C378" s="80"/>
      <c r="D378" s="66"/>
      <c r="E378" s="67"/>
      <c r="F378" s="80"/>
      <c r="G378" s="62"/>
      <c r="H378" s="62"/>
      <c r="I378" s="62"/>
      <c r="J378" s="62"/>
      <c r="K378" s="62"/>
      <c r="L378" s="62"/>
      <c r="M378" s="111"/>
      <c r="N378" s="111"/>
      <c r="O378" s="112"/>
      <c r="P378" s="63" t="str">
        <f t="shared" si="12"/>
        <v/>
      </c>
      <c r="Q378" s="30"/>
      <c r="R378" s="88"/>
      <c r="AE378" s="113" t="str">
        <f t="shared" si="11"/>
        <v/>
      </c>
      <c r="AF378" s="113"/>
      <c r="AG378" s="113"/>
      <c r="AH378" s="113"/>
      <c r="AI378" s="113"/>
      <c r="AJ378" s="113"/>
    </row>
    <row r="379" spans="1:36" ht="15.75" customHeight="1">
      <c r="A379" s="64">
        <v>365</v>
      </c>
      <c r="B379" s="65"/>
      <c r="C379" s="80"/>
      <c r="D379" s="66"/>
      <c r="E379" s="67"/>
      <c r="F379" s="80"/>
      <c r="G379" s="62"/>
      <c r="H379" s="62"/>
      <c r="I379" s="62"/>
      <c r="J379" s="62"/>
      <c r="K379" s="62"/>
      <c r="L379" s="62"/>
      <c r="M379" s="111"/>
      <c r="N379" s="111"/>
      <c r="O379" s="112"/>
      <c r="P379" s="63" t="str">
        <f t="shared" si="12"/>
        <v/>
      </c>
      <c r="Q379" s="30"/>
      <c r="R379" s="88"/>
      <c r="AE379" s="113" t="str">
        <f t="shared" si="11"/>
        <v/>
      </c>
      <c r="AF379" s="113"/>
      <c r="AG379" s="113"/>
      <c r="AH379" s="113"/>
      <c r="AI379" s="113"/>
      <c r="AJ379" s="113"/>
    </row>
    <row r="380" spans="1:36" ht="15.75" customHeight="1">
      <c r="A380" s="64">
        <v>366</v>
      </c>
      <c r="B380" s="65"/>
      <c r="C380" s="80"/>
      <c r="D380" s="66"/>
      <c r="E380" s="67"/>
      <c r="F380" s="80"/>
      <c r="G380" s="62"/>
      <c r="H380" s="62"/>
      <c r="I380" s="62"/>
      <c r="J380" s="62"/>
      <c r="K380" s="62"/>
      <c r="L380" s="62"/>
      <c r="M380" s="111"/>
      <c r="N380" s="111"/>
      <c r="O380" s="112"/>
      <c r="P380" s="63" t="str">
        <f t="shared" si="12"/>
        <v/>
      </c>
      <c r="Q380" s="30"/>
      <c r="R380" s="88"/>
      <c r="AE380" s="113" t="str">
        <f t="shared" si="11"/>
        <v/>
      </c>
      <c r="AF380" s="113"/>
      <c r="AG380" s="113"/>
      <c r="AH380" s="113"/>
      <c r="AI380" s="113"/>
      <c r="AJ380" s="113"/>
    </row>
    <row r="381" spans="1:36" ht="15.75" customHeight="1">
      <c r="A381" s="64">
        <v>367</v>
      </c>
      <c r="B381" s="65"/>
      <c r="C381" s="80"/>
      <c r="D381" s="66"/>
      <c r="E381" s="67"/>
      <c r="F381" s="80"/>
      <c r="G381" s="62"/>
      <c r="H381" s="62"/>
      <c r="I381" s="62"/>
      <c r="J381" s="62"/>
      <c r="K381" s="62"/>
      <c r="L381" s="62"/>
      <c r="M381" s="111"/>
      <c r="N381" s="111"/>
      <c r="O381" s="112"/>
      <c r="P381" s="63" t="str">
        <f t="shared" si="12"/>
        <v/>
      </c>
      <c r="Q381" s="30"/>
      <c r="R381" s="88"/>
      <c r="AE381" s="113" t="str">
        <f t="shared" si="11"/>
        <v/>
      </c>
      <c r="AF381" s="113"/>
      <c r="AG381" s="113"/>
      <c r="AH381" s="113"/>
      <c r="AI381" s="113"/>
      <c r="AJ381" s="113"/>
    </row>
    <row r="382" spans="1:36" ht="15.75" customHeight="1">
      <c r="A382" s="64">
        <v>368</v>
      </c>
      <c r="B382" s="65"/>
      <c r="C382" s="80"/>
      <c r="D382" s="66"/>
      <c r="E382" s="67"/>
      <c r="F382" s="80"/>
      <c r="G382" s="62"/>
      <c r="H382" s="62"/>
      <c r="I382" s="62"/>
      <c r="J382" s="62"/>
      <c r="K382" s="62"/>
      <c r="L382" s="62"/>
      <c r="M382" s="111"/>
      <c r="N382" s="111"/>
      <c r="O382" s="112"/>
      <c r="P382" s="63" t="str">
        <f t="shared" si="12"/>
        <v/>
      </c>
      <c r="Q382" s="30"/>
      <c r="R382" s="88"/>
      <c r="AE382" s="113" t="str">
        <f t="shared" si="11"/>
        <v/>
      </c>
      <c r="AF382" s="113"/>
      <c r="AG382" s="113"/>
      <c r="AH382" s="113"/>
      <c r="AI382" s="113"/>
      <c r="AJ382" s="113"/>
    </row>
    <row r="383" spans="1:36" ht="15.75" customHeight="1">
      <c r="A383" s="64">
        <v>369</v>
      </c>
      <c r="B383" s="65"/>
      <c r="C383" s="80"/>
      <c r="D383" s="66"/>
      <c r="E383" s="67"/>
      <c r="F383" s="80"/>
      <c r="G383" s="62"/>
      <c r="H383" s="62"/>
      <c r="I383" s="62"/>
      <c r="J383" s="62"/>
      <c r="K383" s="62"/>
      <c r="L383" s="62"/>
      <c r="M383" s="111"/>
      <c r="N383" s="111"/>
      <c r="O383" s="112"/>
      <c r="P383" s="63" t="str">
        <f t="shared" si="12"/>
        <v/>
      </c>
      <c r="Q383" s="30"/>
      <c r="R383" s="88"/>
      <c r="AE383" s="113" t="str">
        <f t="shared" si="11"/>
        <v/>
      </c>
      <c r="AF383" s="113"/>
      <c r="AG383" s="113"/>
      <c r="AH383" s="113"/>
      <c r="AI383" s="113"/>
      <c r="AJ383" s="113"/>
    </row>
    <row r="384" spans="1:36" ht="15.75" customHeight="1">
      <c r="A384" s="64">
        <v>370</v>
      </c>
      <c r="B384" s="65"/>
      <c r="C384" s="80"/>
      <c r="D384" s="66"/>
      <c r="E384" s="67"/>
      <c r="F384" s="80"/>
      <c r="G384" s="62"/>
      <c r="H384" s="62"/>
      <c r="I384" s="62"/>
      <c r="J384" s="62"/>
      <c r="K384" s="62"/>
      <c r="L384" s="62"/>
      <c r="M384" s="111"/>
      <c r="N384" s="111"/>
      <c r="O384" s="112"/>
      <c r="P384" s="63" t="str">
        <f t="shared" si="12"/>
        <v/>
      </c>
      <c r="Q384" s="30"/>
      <c r="R384" s="88"/>
      <c r="AE384" s="113" t="str">
        <f t="shared" si="11"/>
        <v/>
      </c>
      <c r="AF384" s="113"/>
      <c r="AG384" s="113"/>
      <c r="AH384" s="113"/>
      <c r="AI384" s="113"/>
      <c r="AJ384" s="113"/>
    </row>
    <row r="385" spans="1:36" ht="15.75" customHeight="1">
      <c r="A385" s="64">
        <v>371</v>
      </c>
      <c r="B385" s="65"/>
      <c r="C385" s="80"/>
      <c r="D385" s="66"/>
      <c r="E385" s="67"/>
      <c r="F385" s="80"/>
      <c r="G385" s="62"/>
      <c r="H385" s="62"/>
      <c r="I385" s="62"/>
      <c r="J385" s="62"/>
      <c r="K385" s="62"/>
      <c r="L385" s="62"/>
      <c r="M385" s="111"/>
      <c r="N385" s="111"/>
      <c r="O385" s="112"/>
      <c r="P385" s="63" t="str">
        <f t="shared" si="12"/>
        <v/>
      </c>
      <c r="Q385" s="30"/>
      <c r="R385" s="88"/>
      <c r="AE385" s="113" t="str">
        <f t="shared" si="11"/>
        <v/>
      </c>
      <c r="AF385" s="113"/>
      <c r="AG385" s="113"/>
      <c r="AH385" s="113"/>
      <c r="AI385" s="113"/>
      <c r="AJ385" s="113"/>
    </row>
    <row r="386" spans="1:36" ht="15.75" customHeight="1">
      <c r="A386" s="64">
        <v>372</v>
      </c>
      <c r="B386" s="65"/>
      <c r="C386" s="80"/>
      <c r="D386" s="66"/>
      <c r="E386" s="67"/>
      <c r="F386" s="80"/>
      <c r="G386" s="62"/>
      <c r="H386" s="62"/>
      <c r="I386" s="62"/>
      <c r="J386" s="62"/>
      <c r="K386" s="62"/>
      <c r="L386" s="62"/>
      <c r="M386" s="111"/>
      <c r="N386" s="111"/>
      <c r="O386" s="112"/>
      <c r="P386" s="63" t="str">
        <f t="shared" si="12"/>
        <v/>
      </c>
      <c r="Q386" s="30"/>
      <c r="R386" s="88"/>
      <c r="AE386" s="113" t="str">
        <f t="shared" si="11"/>
        <v/>
      </c>
      <c r="AF386" s="113"/>
      <c r="AG386" s="113"/>
      <c r="AH386" s="113"/>
      <c r="AI386" s="113"/>
      <c r="AJ386" s="113"/>
    </row>
    <row r="387" spans="1:36" ht="15.75" customHeight="1">
      <c r="A387" s="64">
        <v>373</v>
      </c>
      <c r="B387" s="65"/>
      <c r="C387" s="80"/>
      <c r="D387" s="66"/>
      <c r="E387" s="67"/>
      <c r="F387" s="80"/>
      <c r="G387" s="62"/>
      <c r="H387" s="62"/>
      <c r="I387" s="62"/>
      <c r="J387" s="62"/>
      <c r="K387" s="62"/>
      <c r="L387" s="62"/>
      <c r="M387" s="111"/>
      <c r="N387" s="111"/>
      <c r="O387" s="112"/>
      <c r="P387" s="63" t="str">
        <f t="shared" si="12"/>
        <v/>
      </c>
      <c r="Q387" s="30"/>
      <c r="R387" s="88"/>
      <c r="AE387" s="113" t="str">
        <f t="shared" si="11"/>
        <v/>
      </c>
      <c r="AF387" s="113"/>
      <c r="AG387" s="113"/>
      <c r="AH387" s="113"/>
      <c r="AI387" s="113"/>
      <c r="AJ387" s="113"/>
    </row>
    <row r="388" spans="1:36" ht="15.75" customHeight="1">
      <c r="A388" s="64">
        <v>374</v>
      </c>
      <c r="B388" s="65"/>
      <c r="C388" s="80"/>
      <c r="D388" s="66"/>
      <c r="E388" s="67"/>
      <c r="F388" s="80"/>
      <c r="G388" s="62"/>
      <c r="H388" s="62"/>
      <c r="I388" s="62"/>
      <c r="J388" s="62"/>
      <c r="K388" s="62"/>
      <c r="L388" s="62"/>
      <c r="M388" s="111"/>
      <c r="N388" s="111"/>
      <c r="O388" s="112"/>
      <c r="P388" s="63" t="str">
        <f t="shared" si="12"/>
        <v/>
      </c>
      <c r="Q388" s="30"/>
      <c r="R388" s="88"/>
      <c r="AE388" s="113" t="str">
        <f t="shared" si="11"/>
        <v/>
      </c>
      <c r="AF388" s="113"/>
      <c r="AG388" s="113"/>
      <c r="AH388" s="113"/>
      <c r="AI388" s="113"/>
      <c r="AJ388" s="113"/>
    </row>
    <row r="389" spans="1:36" ht="15.75" customHeight="1">
      <c r="A389" s="64">
        <v>375</v>
      </c>
      <c r="B389" s="65"/>
      <c r="C389" s="80"/>
      <c r="D389" s="66"/>
      <c r="E389" s="67"/>
      <c r="F389" s="80"/>
      <c r="G389" s="62"/>
      <c r="H389" s="62"/>
      <c r="I389" s="62"/>
      <c r="J389" s="62"/>
      <c r="K389" s="62"/>
      <c r="L389" s="62"/>
      <c r="M389" s="111"/>
      <c r="N389" s="111"/>
      <c r="O389" s="112"/>
      <c r="P389" s="63" t="str">
        <f t="shared" si="12"/>
        <v/>
      </c>
      <c r="Q389" s="30"/>
      <c r="R389" s="88"/>
      <c r="AE389" s="113" t="str">
        <f t="shared" si="11"/>
        <v/>
      </c>
      <c r="AF389" s="113"/>
      <c r="AG389" s="113"/>
      <c r="AH389" s="113"/>
      <c r="AI389" s="113"/>
      <c r="AJ389" s="113"/>
    </row>
    <row r="390" spans="1:36" ht="15.75" customHeight="1">
      <c r="A390" s="64">
        <v>376</v>
      </c>
      <c r="B390" s="65"/>
      <c r="C390" s="80"/>
      <c r="D390" s="66"/>
      <c r="E390" s="67"/>
      <c r="F390" s="80"/>
      <c r="G390" s="62"/>
      <c r="H390" s="62"/>
      <c r="I390" s="62"/>
      <c r="J390" s="62"/>
      <c r="K390" s="62"/>
      <c r="L390" s="62"/>
      <c r="M390" s="111"/>
      <c r="N390" s="111"/>
      <c r="O390" s="112"/>
      <c r="P390" s="63" t="str">
        <f t="shared" si="12"/>
        <v/>
      </c>
      <c r="Q390" s="30"/>
      <c r="R390" s="88"/>
      <c r="AE390" s="113" t="str">
        <f t="shared" si="11"/>
        <v/>
      </c>
      <c r="AF390" s="113"/>
      <c r="AG390" s="113"/>
      <c r="AH390" s="113"/>
      <c r="AI390" s="113"/>
      <c r="AJ390" s="113"/>
    </row>
    <row r="391" spans="1:36" ht="15.75" customHeight="1">
      <c r="A391" s="64">
        <v>377</v>
      </c>
      <c r="B391" s="65"/>
      <c r="C391" s="80"/>
      <c r="D391" s="66"/>
      <c r="E391" s="67"/>
      <c r="F391" s="80"/>
      <c r="G391" s="62"/>
      <c r="H391" s="62"/>
      <c r="I391" s="62"/>
      <c r="J391" s="62"/>
      <c r="K391" s="62"/>
      <c r="L391" s="62"/>
      <c r="M391" s="111"/>
      <c r="N391" s="111"/>
      <c r="O391" s="112"/>
      <c r="P391" s="63" t="str">
        <f t="shared" si="12"/>
        <v/>
      </c>
      <c r="Q391" s="30"/>
      <c r="R391" s="88"/>
      <c r="AE391" s="113" t="str">
        <f t="shared" si="11"/>
        <v/>
      </c>
      <c r="AF391" s="113"/>
      <c r="AG391" s="113"/>
      <c r="AH391" s="113"/>
      <c r="AI391" s="113"/>
      <c r="AJ391" s="113"/>
    </row>
    <row r="392" spans="1:36" ht="15.75" customHeight="1">
      <c r="A392" s="64">
        <v>378</v>
      </c>
      <c r="B392" s="65"/>
      <c r="C392" s="80"/>
      <c r="D392" s="66"/>
      <c r="E392" s="67"/>
      <c r="F392" s="80"/>
      <c r="G392" s="62"/>
      <c r="H392" s="62"/>
      <c r="I392" s="62"/>
      <c r="J392" s="62"/>
      <c r="K392" s="62"/>
      <c r="L392" s="62"/>
      <c r="M392" s="111"/>
      <c r="N392" s="111"/>
      <c r="O392" s="112"/>
      <c r="P392" s="63" t="str">
        <f t="shared" si="12"/>
        <v/>
      </c>
      <c r="Q392" s="30"/>
      <c r="R392" s="88"/>
      <c r="AE392" s="113" t="str">
        <f t="shared" si="11"/>
        <v/>
      </c>
      <c r="AF392" s="113"/>
      <c r="AG392" s="113"/>
      <c r="AH392" s="113"/>
      <c r="AI392" s="113"/>
      <c r="AJ392" s="113"/>
    </row>
    <row r="393" spans="1:36" ht="15.75" customHeight="1">
      <c r="A393" s="64">
        <v>379</v>
      </c>
      <c r="B393" s="65"/>
      <c r="C393" s="80"/>
      <c r="D393" s="66"/>
      <c r="E393" s="67"/>
      <c r="F393" s="80"/>
      <c r="G393" s="62"/>
      <c r="H393" s="62"/>
      <c r="I393" s="62"/>
      <c r="J393" s="62"/>
      <c r="K393" s="62"/>
      <c r="L393" s="62"/>
      <c r="M393" s="111"/>
      <c r="N393" s="111"/>
      <c r="O393" s="112"/>
      <c r="P393" s="63" t="str">
        <f t="shared" si="12"/>
        <v/>
      </c>
      <c r="Q393" s="30"/>
      <c r="R393" s="88"/>
      <c r="AE393" s="113" t="str">
        <f t="shared" si="11"/>
        <v/>
      </c>
      <c r="AF393" s="113"/>
      <c r="AG393" s="113"/>
      <c r="AH393" s="113"/>
      <c r="AI393" s="113"/>
      <c r="AJ393" s="113"/>
    </row>
    <row r="394" spans="1:36" ht="15.75" customHeight="1">
      <c r="A394" s="64">
        <v>380</v>
      </c>
      <c r="B394" s="65"/>
      <c r="C394" s="80"/>
      <c r="D394" s="66"/>
      <c r="E394" s="67"/>
      <c r="F394" s="80"/>
      <c r="G394" s="62"/>
      <c r="H394" s="62"/>
      <c r="I394" s="62"/>
      <c r="J394" s="62"/>
      <c r="K394" s="62"/>
      <c r="L394" s="62"/>
      <c r="M394" s="111"/>
      <c r="N394" s="111"/>
      <c r="O394" s="112"/>
      <c r="P394" s="63" t="str">
        <f t="shared" si="12"/>
        <v/>
      </c>
      <c r="Q394" s="30"/>
      <c r="R394" s="88"/>
      <c r="AE394" s="113" t="str">
        <f t="shared" si="11"/>
        <v/>
      </c>
      <c r="AF394" s="113"/>
      <c r="AG394" s="113"/>
      <c r="AH394" s="113"/>
      <c r="AI394" s="113"/>
      <c r="AJ394" s="113"/>
    </row>
    <row r="395" spans="1:36" ht="15.75" customHeight="1">
      <c r="A395" s="64">
        <v>381</v>
      </c>
      <c r="B395" s="65"/>
      <c r="C395" s="80"/>
      <c r="D395" s="66"/>
      <c r="E395" s="67"/>
      <c r="F395" s="80"/>
      <c r="G395" s="62"/>
      <c r="H395" s="62"/>
      <c r="I395" s="62"/>
      <c r="J395" s="62"/>
      <c r="K395" s="62"/>
      <c r="L395" s="62"/>
      <c r="M395" s="111"/>
      <c r="N395" s="111"/>
      <c r="O395" s="112"/>
      <c r="P395" s="63" t="str">
        <f t="shared" si="12"/>
        <v/>
      </c>
      <c r="Q395" s="30"/>
      <c r="R395" s="88"/>
      <c r="AE395" s="113" t="str">
        <f t="shared" si="11"/>
        <v/>
      </c>
      <c r="AF395" s="113"/>
      <c r="AG395" s="113"/>
      <c r="AH395" s="113"/>
      <c r="AI395" s="113"/>
      <c r="AJ395" s="113"/>
    </row>
    <row r="396" spans="1:36" ht="15.75" customHeight="1">
      <c r="A396" s="64">
        <v>382</v>
      </c>
      <c r="B396" s="65"/>
      <c r="C396" s="80"/>
      <c r="D396" s="66"/>
      <c r="E396" s="67"/>
      <c r="F396" s="80"/>
      <c r="G396" s="62"/>
      <c r="H396" s="62"/>
      <c r="I396" s="62"/>
      <c r="J396" s="62"/>
      <c r="K396" s="62"/>
      <c r="L396" s="62"/>
      <c r="M396" s="111"/>
      <c r="N396" s="111"/>
      <c r="O396" s="112"/>
      <c r="P396" s="63" t="str">
        <f t="shared" si="12"/>
        <v/>
      </c>
      <c r="Q396" s="30"/>
      <c r="R396" s="88"/>
      <c r="AE396" s="113" t="str">
        <f t="shared" ref="AE396:AE451" si="13">C399&amp;D399&amp;F399</f>
        <v/>
      </c>
      <c r="AF396" s="113"/>
      <c r="AG396" s="113"/>
      <c r="AH396" s="113"/>
      <c r="AI396" s="113"/>
      <c r="AJ396" s="113"/>
    </row>
    <row r="397" spans="1:36" ht="15.75" customHeight="1">
      <c r="A397" s="64">
        <v>383</v>
      </c>
      <c r="B397" s="65"/>
      <c r="C397" s="80"/>
      <c r="D397" s="66"/>
      <c r="E397" s="67"/>
      <c r="F397" s="80"/>
      <c r="G397" s="62"/>
      <c r="H397" s="62"/>
      <c r="I397" s="62"/>
      <c r="J397" s="62"/>
      <c r="K397" s="62"/>
      <c r="L397" s="62"/>
      <c r="M397" s="111"/>
      <c r="N397" s="111"/>
      <c r="O397" s="112"/>
      <c r="P397" s="63" t="str">
        <f t="shared" si="12"/>
        <v/>
      </c>
      <c r="Q397" s="30"/>
      <c r="R397" s="88"/>
      <c r="AE397" s="113" t="str">
        <f t="shared" si="13"/>
        <v/>
      </c>
      <c r="AF397" s="113"/>
      <c r="AG397" s="113"/>
      <c r="AH397" s="113"/>
      <c r="AI397" s="113"/>
      <c r="AJ397" s="113"/>
    </row>
    <row r="398" spans="1:36" ht="15.75" customHeight="1">
      <c r="A398" s="64">
        <v>384</v>
      </c>
      <c r="B398" s="65"/>
      <c r="C398" s="80"/>
      <c r="D398" s="66"/>
      <c r="E398" s="67"/>
      <c r="F398" s="80"/>
      <c r="G398" s="62"/>
      <c r="H398" s="62"/>
      <c r="I398" s="62"/>
      <c r="J398" s="62"/>
      <c r="K398" s="62"/>
      <c r="L398" s="62"/>
      <c r="M398" s="111"/>
      <c r="N398" s="111"/>
      <c r="O398" s="112"/>
      <c r="P398" s="63" t="str">
        <f t="shared" si="12"/>
        <v/>
      </c>
      <c r="Q398" s="30"/>
      <c r="R398" s="88"/>
      <c r="AE398" s="113" t="str">
        <f t="shared" si="13"/>
        <v/>
      </c>
      <c r="AF398" s="113"/>
      <c r="AG398" s="113"/>
      <c r="AH398" s="113"/>
      <c r="AI398" s="113"/>
      <c r="AJ398" s="113"/>
    </row>
    <row r="399" spans="1:36" ht="15.75" customHeight="1">
      <c r="A399" s="64">
        <v>385</v>
      </c>
      <c r="B399" s="65"/>
      <c r="C399" s="80"/>
      <c r="D399" s="66"/>
      <c r="E399" s="67"/>
      <c r="F399" s="80"/>
      <c r="G399" s="62"/>
      <c r="H399" s="62"/>
      <c r="I399" s="62"/>
      <c r="J399" s="62"/>
      <c r="K399" s="62"/>
      <c r="L399" s="62"/>
      <c r="M399" s="111"/>
      <c r="N399" s="111"/>
      <c r="O399" s="112"/>
      <c r="P399" s="63" t="str">
        <f t="shared" ref="P399:P454" si="14">IFERROR(VLOOKUP(AE396,$R$15:$AC$66,2,FALSE),"")</f>
        <v/>
      </c>
      <c r="Q399" s="30"/>
      <c r="R399" s="88"/>
      <c r="AE399" s="113" t="str">
        <f t="shared" si="13"/>
        <v/>
      </c>
      <c r="AF399" s="113"/>
      <c r="AG399" s="113"/>
      <c r="AH399" s="113"/>
      <c r="AI399" s="113"/>
      <c r="AJ399" s="113"/>
    </row>
    <row r="400" spans="1:36" ht="15.75" customHeight="1">
      <c r="A400" s="64">
        <v>386</v>
      </c>
      <c r="B400" s="65"/>
      <c r="C400" s="80"/>
      <c r="D400" s="66"/>
      <c r="E400" s="67"/>
      <c r="F400" s="80"/>
      <c r="G400" s="62"/>
      <c r="H400" s="62"/>
      <c r="I400" s="62"/>
      <c r="J400" s="62"/>
      <c r="K400" s="62"/>
      <c r="L400" s="62"/>
      <c r="M400" s="111"/>
      <c r="N400" s="111"/>
      <c r="O400" s="112"/>
      <c r="P400" s="63" t="str">
        <f t="shared" si="14"/>
        <v/>
      </c>
      <c r="Q400" s="30"/>
      <c r="R400" s="88"/>
      <c r="AE400" s="113" t="str">
        <f t="shared" si="13"/>
        <v/>
      </c>
      <c r="AF400" s="113"/>
      <c r="AG400" s="113"/>
      <c r="AH400" s="113"/>
      <c r="AI400" s="113"/>
      <c r="AJ400" s="113"/>
    </row>
    <row r="401" spans="1:36" ht="15.75" customHeight="1">
      <c r="A401" s="64">
        <v>387</v>
      </c>
      <c r="B401" s="65"/>
      <c r="C401" s="80"/>
      <c r="D401" s="66"/>
      <c r="E401" s="67"/>
      <c r="F401" s="80"/>
      <c r="G401" s="62"/>
      <c r="H401" s="62"/>
      <c r="I401" s="62"/>
      <c r="J401" s="62"/>
      <c r="K401" s="62"/>
      <c r="L401" s="62"/>
      <c r="M401" s="111"/>
      <c r="N401" s="111"/>
      <c r="O401" s="112"/>
      <c r="P401" s="63" t="str">
        <f t="shared" si="14"/>
        <v/>
      </c>
      <c r="Q401" s="30"/>
      <c r="R401" s="88"/>
      <c r="AE401" s="113" t="str">
        <f t="shared" si="13"/>
        <v/>
      </c>
      <c r="AF401" s="113"/>
      <c r="AG401" s="113"/>
      <c r="AH401" s="113"/>
      <c r="AI401" s="113"/>
      <c r="AJ401" s="113"/>
    </row>
    <row r="402" spans="1:36" ht="15.75" customHeight="1">
      <c r="A402" s="64">
        <v>388</v>
      </c>
      <c r="B402" s="65"/>
      <c r="C402" s="80"/>
      <c r="D402" s="66"/>
      <c r="E402" s="67"/>
      <c r="F402" s="80"/>
      <c r="G402" s="62"/>
      <c r="H402" s="62"/>
      <c r="I402" s="62"/>
      <c r="J402" s="62"/>
      <c r="K402" s="62"/>
      <c r="L402" s="62"/>
      <c r="M402" s="111"/>
      <c r="N402" s="111"/>
      <c r="O402" s="112"/>
      <c r="P402" s="63" t="str">
        <f t="shared" si="14"/>
        <v/>
      </c>
      <c r="Q402" s="30"/>
      <c r="R402" s="88"/>
      <c r="AE402" s="113" t="str">
        <f t="shared" si="13"/>
        <v/>
      </c>
      <c r="AF402" s="113"/>
      <c r="AG402" s="113"/>
      <c r="AH402" s="113"/>
      <c r="AI402" s="113"/>
      <c r="AJ402" s="113"/>
    </row>
    <row r="403" spans="1:36" ht="15.75" customHeight="1">
      <c r="A403" s="64">
        <v>389</v>
      </c>
      <c r="B403" s="65"/>
      <c r="C403" s="80"/>
      <c r="D403" s="66"/>
      <c r="E403" s="67"/>
      <c r="F403" s="80"/>
      <c r="G403" s="62"/>
      <c r="H403" s="62"/>
      <c r="I403" s="62"/>
      <c r="J403" s="62"/>
      <c r="K403" s="62"/>
      <c r="L403" s="62"/>
      <c r="M403" s="111"/>
      <c r="N403" s="111"/>
      <c r="O403" s="112"/>
      <c r="P403" s="63" t="str">
        <f t="shared" si="14"/>
        <v/>
      </c>
      <c r="Q403" s="30"/>
      <c r="R403" s="88"/>
      <c r="AE403" s="113" t="str">
        <f t="shared" si="13"/>
        <v/>
      </c>
      <c r="AF403" s="113"/>
      <c r="AG403" s="113"/>
      <c r="AH403" s="113"/>
      <c r="AI403" s="113"/>
      <c r="AJ403" s="113"/>
    </row>
    <row r="404" spans="1:36" ht="15.75" customHeight="1" thickBot="1">
      <c r="A404" s="68">
        <v>390</v>
      </c>
      <c r="B404" s="69"/>
      <c r="C404" s="81"/>
      <c r="D404" s="70"/>
      <c r="E404" s="71"/>
      <c r="F404" s="81"/>
      <c r="G404" s="62"/>
      <c r="H404" s="62"/>
      <c r="I404" s="62"/>
      <c r="J404" s="62"/>
      <c r="K404" s="62"/>
      <c r="L404" s="62"/>
      <c r="M404" s="109"/>
      <c r="N404" s="109"/>
      <c r="O404" s="110"/>
      <c r="P404" s="72" t="str">
        <f t="shared" si="14"/>
        <v/>
      </c>
      <c r="Q404" s="30"/>
      <c r="R404" s="88"/>
      <c r="AE404" s="113" t="str">
        <f t="shared" si="13"/>
        <v/>
      </c>
      <c r="AF404" s="113"/>
      <c r="AG404" s="113"/>
      <c r="AH404" s="113"/>
      <c r="AI404" s="113"/>
      <c r="AJ404" s="113"/>
    </row>
    <row r="405" spans="1:36" ht="15.75" customHeight="1">
      <c r="A405" s="73">
        <v>391</v>
      </c>
      <c r="B405" s="74"/>
      <c r="C405" s="77"/>
      <c r="D405" s="75"/>
      <c r="E405" s="76"/>
      <c r="F405" s="77"/>
      <c r="G405" s="62"/>
      <c r="H405" s="62"/>
      <c r="I405" s="62"/>
      <c r="J405" s="62"/>
      <c r="K405" s="62"/>
      <c r="L405" s="62"/>
      <c r="M405" s="114"/>
      <c r="N405" s="114"/>
      <c r="O405" s="115"/>
      <c r="P405" s="78" t="str">
        <f t="shared" si="14"/>
        <v/>
      </c>
      <c r="Q405" s="30"/>
      <c r="R405" s="88"/>
      <c r="AE405" s="113" t="str">
        <f t="shared" si="13"/>
        <v/>
      </c>
      <c r="AF405" s="113"/>
      <c r="AG405" s="113"/>
      <c r="AH405" s="113"/>
      <c r="AI405" s="113"/>
      <c r="AJ405" s="113"/>
    </row>
    <row r="406" spans="1:36" ht="15.75" customHeight="1">
      <c r="A406" s="64">
        <v>392</v>
      </c>
      <c r="B406" s="65"/>
      <c r="C406" s="80"/>
      <c r="D406" s="66"/>
      <c r="E406" s="67"/>
      <c r="F406" s="80"/>
      <c r="G406" s="62"/>
      <c r="H406" s="62"/>
      <c r="I406" s="62"/>
      <c r="J406" s="62"/>
      <c r="K406" s="62"/>
      <c r="L406" s="62"/>
      <c r="M406" s="111"/>
      <c r="N406" s="111"/>
      <c r="O406" s="112"/>
      <c r="P406" s="63" t="str">
        <f t="shared" si="14"/>
        <v/>
      </c>
      <c r="Q406" s="30"/>
      <c r="R406" s="88"/>
      <c r="AE406" s="113" t="str">
        <f t="shared" si="13"/>
        <v/>
      </c>
      <c r="AF406" s="113"/>
      <c r="AG406" s="113"/>
      <c r="AH406" s="113"/>
      <c r="AI406" s="113"/>
      <c r="AJ406" s="113"/>
    </row>
    <row r="407" spans="1:36" ht="15.75" customHeight="1">
      <c r="A407" s="64">
        <v>393</v>
      </c>
      <c r="B407" s="65"/>
      <c r="C407" s="80"/>
      <c r="D407" s="66"/>
      <c r="E407" s="67"/>
      <c r="F407" s="80"/>
      <c r="G407" s="62"/>
      <c r="H407" s="62"/>
      <c r="I407" s="62"/>
      <c r="J407" s="62"/>
      <c r="K407" s="62"/>
      <c r="L407" s="62"/>
      <c r="M407" s="111"/>
      <c r="N407" s="111"/>
      <c r="O407" s="112"/>
      <c r="P407" s="63" t="str">
        <f t="shared" si="14"/>
        <v/>
      </c>
      <c r="Q407" s="30"/>
      <c r="R407" s="88"/>
      <c r="AE407" s="113" t="str">
        <f t="shared" si="13"/>
        <v/>
      </c>
      <c r="AF407" s="113"/>
      <c r="AG407" s="113"/>
      <c r="AH407" s="113"/>
      <c r="AI407" s="113"/>
      <c r="AJ407" s="113"/>
    </row>
    <row r="408" spans="1:36" ht="15.75" customHeight="1">
      <c r="A408" s="64">
        <v>394</v>
      </c>
      <c r="B408" s="65"/>
      <c r="C408" s="80"/>
      <c r="D408" s="66"/>
      <c r="E408" s="67"/>
      <c r="F408" s="80"/>
      <c r="G408" s="62"/>
      <c r="H408" s="62"/>
      <c r="I408" s="62"/>
      <c r="J408" s="62"/>
      <c r="K408" s="62"/>
      <c r="L408" s="62"/>
      <c r="M408" s="111"/>
      <c r="N408" s="111"/>
      <c r="O408" s="112"/>
      <c r="P408" s="63" t="str">
        <f t="shared" si="14"/>
        <v/>
      </c>
      <c r="Q408" s="30"/>
      <c r="R408" s="88"/>
      <c r="AE408" s="113" t="str">
        <f t="shared" si="13"/>
        <v/>
      </c>
      <c r="AF408" s="113"/>
      <c r="AG408" s="113"/>
      <c r="AH408" s="113"/>
      <c r="AI408" s="113"/>
      <c r="AJ408" s="113"/>
    </row>
    <row r="409" spans="1:36" ht="15.75" customHeight="1">
      <c r="A409" s="64">
        <v>395</v>
      </c>
      <c r="B409" s="65"/>
      <c r="C409" s="80"/>
      <c r="D409" s="66"/>
      <c r="E409" s="67"/>
      <c r="F409" s="80"/>
      <c r="G409" s="62"/>
      <c r="H409" s="62"/>
      <c r="I409" s="62"/>
      <c r="J409" s="62"/>
      <c r="K409" s="62"/>
      <c r="L409" s="62"/>
      <c r="M409" s="111"/>
      <c r="N409" s="111"/>
      <c r="O409" s="112"/>
      <c r="P409" s="63" t="str">
        <f t="shared" si="14"/>
        <v/>
      </c>
      <c r="Q409" s="30"/>
      <c r="R409" s="88"/>
      <c r="AE409" s="113" t="str">
        <f t="shared" si="13"/>
        <v/>
      </c>
      <c r="AF409" s="113"/>
      <c r="AG409" s="113"/>
      <c r="AH409" s="113"/>
      <c r="AI409" s="113"/>
      <c r="AJ409" s="113"/>
    </row>
    <row r="410" spans="1:36" ht="15.75" customHeight="1">
      <c r="A410" s="64">
        <v>396</v>
      </c>
      <c r="B410" s="65"/>
      <c r="C410" s="80"/>
      <c r="D410" s="66"/>
      <c r="E410" s="67"/>
      <c r="F410" s="80"/>
      <c r="G410" s="62"/>
      <c r="H410" s="62"/>
      <c r="I410" s="62"/>
      <c r="J410" s="62"/>
      <c r="K410" s="62"/>
      <c r="L410" s="62"/>
      <c r="M410" s="111"/>
      <c r="N410" s="111"/>
      <c r="O410" s="112"/>
      <c r="P410" s="63" t="str">
        <f t="shared" si="14"/>
        <v/>
      </c>
      <c r="Q410" s="30"/>
      <c r="R410" s="88"/>
      <c r="AE410" s="113" t="str">
        <f t="shared" si="13"/>
        <v/>
      </c>
      <c r="AF410" s="113"/>
      <c r="AG410" s="113"/>
      <c r="AH410" s="113"/>
      <c r="AI410" s="113"/>
      <c r="AJ410" s="113"/>
    </row>
    <row r="411" spans="1:36" ht="15.75" customHeight="1">
      <c r="A411" s="64">
        <v>397</v>
      </c>
      <c r="B411" s="65"/>
      <c r="C411" s="80"/>
      <c r="D411" s="66"/>
      <c r="E411" s="67"/>
      <c r="F411" s="80"/>
      <c r="G411" s="62"/>
      <c r="H411" s="62"/>
      <c r="I411" s="62"/>
      <c r="J411" s="62"/>
      <c r="K411" s="62"/>
      <c r="L411" s="62"/>
      <c r="M411" s="111"/>
      <c r="N411" s="111"/>
      <c r="O411" s="112"/>
      <c r="P411" s="63" t="str">
        <f t="shared" si="14"/>
        <v/>
      </c>
      <c r="Q411" s="30"/>
      <c r="R411" s="88"/>
      <c r="AE411" s="113" t="str">
        <f t="shared" si="13"/>
        <v/>
      </c>
      <c r="AF411" s="113"/>
      <c r="AG411" s="113"/>
      <c r="AH411" s="113"/>
      <c r="AI411" s="113"/>
      <c r="AJ411" s="113"/>
    </row>
    <row r="412" spans="1:36" ht="15.75" customHeight="1">
      <c r="A412" s="64">
        <v>398</v>
      </c>
      <c r="B412" s="65"/>
      <c r="C412" s="80"/>
      <c r="D412" s="66"/>
      <c r="E412" s="67"/>
      <c r="F412" s="80"/>
      <c r="G412" s="62"/>
      <c r="H412" s="62"/>
      <c r="I412" s="62"/>
      <c r="J412" s="62"/>
      <c r="K412" s="62"/>
      <c r="L412" s="62"/>
      <c r="M412" s="111"/>
      <c r="N412" s="111"/>
      <c r="O412" s="112"/>
      <c r="P412" s="63" t="str">
        <f t="shared" si="14"/>
        <v/>
      </c>
      <c r="Q412" s="30"/>
      <c r="R412" s="88"/>
      <c r="AE412" s="113" t="str">
        <f t="shared" si="13"/>
        <v/>
      </c>
      <c r="AF412" s="113"/>
      <c r="AG412" s="113"/>
      <c r="AH412" s="113"/>
      <c r="AI412" s="113"/>
      <c r="AJ412" s="113"/>
    </row>
    <row r="413" spans="1:36" ht="15.75" customHeight="1">
      <c r="A413" s="64">
        <v>399</v>
      </c>
      <c r="B413" s="65"/>
      <c r="C413" s="80"/>
      <c r="D413" s="66"/>
      <c r="E413" s="67"/>
      <c r="F413" s="80"/>
      <c r="G413" s="62"/>
      <c r="H413" s="62"/>
      <c r="I413" s="62"/>
      <c r="J413" s="62"/>
      <c r="K413" s="62"/>
      <c r="L413" s="62"/>
      <c r="M413" s="111"/>
      <c r="N413" s="111"/>
      <c r="O413" s="112"/>
      <c r="P413" s="63" t="str">
        <f t="shared" si="14"/>
        <v/>
      </c>
      <c r="Q413" s="30"/>
      <c r="R413" s="88"/>
      <c r="AE413" s="113" t="str">
        <f t="shared" si="13"/>
        <v/>
      </c>
      <c r="AF413" s="113"/>
      <c r="AG413" s="113"/>
      <c r="AH413" s="113"/>
      <c r="AI413" s="113"/>
      <c r="AJ413" s="113"/>
    </row>
    <row r="414" spans="1:36" ht="15.75" customHeight="1">
      <c r="A414" s="64">
        <v>400</v>
      </c>
      <c r="B414" s="65"/>
      <c r="C414" s="80"/>
      <c r="D414" s="66"/>
      <c r="E414" s="67"/>
      <c r="F414" s="80"/>
      <c r="G414" s="62"/>
      <c r="H414" s="62"/>
      <c r="I414" s="62"/>
      <c r="J414" s="62"/>
      <c r="K414" s="62"/>
      <c r="L414" s="62"/>
      <c r="M414" s="111"/>
      <c r="N414" s="111"/>
      <c r="O414" s="112"/>
      <c r="P414" s="63" t="str">
        <f t="shared" si="14"/>
        <v/>
      </c>
      <c r="Q414" s="30"/>
      <c r="R414" s="88"/>
      <c r="AE414" s="113" t="str">
        <f t="shared" si="13"/>
        <v/>
      </c>
      <c r="AF414" s="113"/>
      <c r="AG414" s="113"/>
      <c r="AH414" s="113"/>
      <c r="AI414" s="113"/>
      <c r="AJ414" s="113"/>
    </row>
    <row r="415" spans="1:36" ht="15.75" customHeight="1">
      <c r="A415" s="59">
        <v>401</v>
      </c>
      <c r="B415" s="65"/>
      <c r="C415" s="79"/>
      <c r="D415" s="60"/>
      <c r="E415" s="61"/>
      <c r="F415" s="79"/>
      <c r="G415" s="62"/>
      <c r="H415" s="62"/>
      <c r="I415" s="62"/>
      <c r="J415" s="62"/>
      <c r="K415" s="62"/>
      <c r="L415" s="62"/>
      <c r="M415" s="111"/>
      <c r="N415" s="111"/>
      <c r="O415" s="112"/>
      <c r="P415" s="63" t="str">
        <f t="shared" si="14"/>
        <v/>
      </c>
      <c r="Q415" s="30"/>
      <c r="R415" s="88"/>
      <c r="AE415" s="113" t="str">
        <f t="shared" si="13"/>
        <v/>
      </c>
      <c r="AF415" s="113"/>
      <c r="AG415" s="113"/>
      <c r="AH415" s="113"/>
      <c r="AI415" s="113"/>
      <c r="AJ415" s="113"/>
    </row>
    <row r="416" spans="1:36" ht="15.75" customHeight="1">
      <c r="A416" s="64">
        <v>402</v>
      </c>
      <c r="B416" s="65"/>
      <c r="C416" s="80"/>
      <c r="D416" s="66"/>
      <c r="E416" s="67"/>
      <c r="F416" s="80"/>
      <c r="G416" s="62"/>
      <c r="H416" s="62"/>
      <c r="I416" s="62"/>
      <c r="J416" s="62"/>
      <c r="K416" s="62"/>
      <c r="L416" s="62"/>
      <c r="M416" s="111"/>
      <c r="N416" s="111"/>
      <c r="O416" s="112"/>
      <c r="P416" s="63" t="str">
        <f t="shared" si="14"/>
        <v/>
      </c>
      <c r="Q416" s="30"/>
      <c r="R416" s="88"/>
      <c r="AE416" s="113" t="str">
        <f t="shared" si="13"/>
        <v/>
      </c>
      <c r="AF416" s="113"/>
      <c r="AG416" s="113"/>
      <c r="AH416" s="113"/>
      <c r="AI416" s="113"/>
      <c r="AJ416" s="113"/>
    </row>
    <row r="417" spans="1:36" ht="15.75" customHeight="1">
      <c r="A417" s="64">
        <v>403</v>
      </c>
      <c r="B417" s="65"/>
      <c r="C417" s="80"/>
      <c r="D417" s="66"/>
      <c r="E417" s="67"/>
      <c r="F417" s="80"/>
      <c r="G417" s="62"/>
      <c r="H417" s="62"/>
      <c r="I417" s="62"/>
      <c r="J417" s="62"/>
      <c r="K417" s="62"/>
      <c r="L417" s="62"/>
      <c r="M417" s="111"/>
      <c r="N417" s="111"/>
      <c r="O417" s="112"/>
      <c r="P417" s="63" t="str">
        <f t="shared" si="14"/>
        <v/>
      </c>
      <c r="Q417" s="30"/>
      <c r="R417" s="88"/>
      <c r="AE417" s="113" t="str">
        <f t="shared" si="13"/>
        <v/>
      </c>
      <c r="AF417" s="113"/>
      <c r="AG417" s="113"/>
      <c r="AH417" s="113"/>
      <c r="AI417" s="113"/>
      <c r="AJ417" s="113"/>
    </row>
    <row r="418" spans="1:36" ht="15.75" customHeight="1">
      <c r="A418" s="64">
        <v>404</v>
      </c>
      <c r="B418" s="65"/>
      <c r="C418" s="80"/>
      <c r="D418" s="66"/>
      <c r="E418" s="67"/>
      <c r="F418" s="80"/>
      <c r="G418" s="62"/>
      <c r="H418" s="62"/>
      <c r="I418" s="62"/>
      <c r="J418" s="62"/>
      <c r="K418" s="62"/>
      <c r="L418" s="62"/>
      <c r="M418" s="111"/>
      <c r="N418" s="111"/>
      <c r="O418" s="112"/>
      <c r="P418" s="63" t="str">
        <f t="shared" si="14"/>
        <v/>
      </c>
      <c r="Q418" s="30"/>
      <c r="R418" s="88"/>
      <c r="AE418" s="113" t="str">
        <f t="shared" si="13"/>
        <v/>
      </c>
      <c r="AF418" s="113"/>
      <c r="AG418" s="113"/>
      <c r="AH418" s="113"/>
      <c r="AI418" s="113"/>
      <c r="AJ418" s="113"/>
    </row>
    <row r="419" spans="1:36" ht="15.75" customHeight="1">
      <c r="A419" s="64">
        <v>405</v>
      </c>
      <c r="B419" s="65"/>
      <c r="C419" s="80"/>
      <c r="D419" s="66"/>
      <c r="E419" s="67"/>
      <c r="F419" s="80"/>
      <c r="G419" s="62"/>
      <c r="H419" s="62"/>
      <c r="I419" s="62"/>
      <c r="J419" s="62"/>
      <c r="K419" s="62"/>
      <c r="L419" s="62"/>
      <c r="M419" s="111"/>
      <c r="N419" s="111"/>
      <c r="O419" s="112"/>
      <c r="P419" s="63" t="str">
        <f t="shared" si="14"/>
        <v/>
      </c>
      <c r="Q419" s="30"/>
      <c r="R419" s="88"/>
      <c r="AE419" s="113" t="str">
        <f t="shared" si="13"/>
        <v/>
      </c>
      <c r="AF419" s="113"/>
      <c r="AG419" s="113"/>
      <c r="AH419" s="113"/>
      <c r="AI419" s="113"/>
      <c r="AJ419" s="113"/>
    </row>
    <row r="420" spans="1:36" ht="15.75" customHeight="1">
      <c r="A420" s="64">
        <v>406</v>
      </c>
      <c r="B420" s="65"/>
      <c r="C420" s="80"/>
      <c r="D420" s="66"/>
      <c r="E420" s="67"/>
      <c r="F420" s="80"/>
      <c r="G420" s="62"/>
      <c r="H420" s="62"/>
      <c r="I420" s="62"/>
      <c r="J420" s="62"/>
      <c r="K420" s="62"/>
      <c r="L420" s="62"/>
      <c r="M420" s="111"/>
      <c r="N420" s="111"/>
      <c r="O420" s="112"/>
      <c r="P420" s="63" t="str">
        <f t="shared" si="14"/>
        <v/>
      </c>
      <c r="Q420" s="30"/>
      <c r="R420" s="88"/>
      <c r="AE420" s="113" t="str">
        <f t="shared" si="13"/>
        <v/>
      </c>
      <c r="AF420" s="113"/>
      <c r="AG420" s="113"/>
      <c r="AH420" s="113"/>
      <c r="AI420" s="113"/>
      <c r="AJ420" s="113"/>
    </row>
    <row r="421" spans="1:36" ht="15.75" customHeight="1">
      <c r="A421" s="64">
        <v>407</v>
      </c>
      <c r="B421" s="65"/>
      <c r="C421" s="80"/>
      <c r="D421" s="66"/>
      <c r="E421" s="67"/>
      <c r="F421" s="80"/>
      <c r="G421" s="62"/>
      <c r="H421" s="62"/>
      <c r="I421" s="62"/>
      <c r="J421" s="62"/>
      <c r="K421" s="62"/>
      <c r="L421" s="62"/>
      <c r="M421" s="111"/>
      <c r="N421" s="111"/>
      <c r="O421" s="112"/>
      <c r="P421" s="63" t="str">
        <f t="shared" si="14"/>
        <v/>
      </c>
      <c r="Q421" s="30"/>
      <c r="R421" s="88"/>
      <c r="AE421" s="113" t="str">
        <f t="shared" si="13"/>
        <v/>
      </c>
      <c r="AF421" s="113"/>
      <c r="AG421" s="113"/>
      <c r="AH421" s="113"/>
      <c r="AI421" s="113"/>
      <c r="AJ421" s="113"/>
    </row>
    <row r="422" spans="1:36" ht="15.75" customHeight="1">
      <c r="A422" s="64">
        <v>408</v>
      </c>
      <c r="B422" s="65"/>
      <c r="C422" s="80"/>
      <c r="D422" s="66"/>
      <c r="E422" s="67"/>
      <c r="F422" s="80"/>
      <c r="G422" s="62"/>
      <c r="H422" s="62"/>
      <c r="I422" s="62"/>
      <c r="J422" s="62"/>
      <c r="K422" s="62"/>
      <c r="L422" s="62"/>
      <c r="M422" s="111"/>
      <c r="N422" s="111"/>
      <c r="O422" s="112"/>
      <c r="P422" s="63" t="str">
        <f t="shared" si="14"/>
        <v/>
      </c>
      <c r="Q422" s="30"/>
      <c r="R422" s="88"/>
      <c r="AE422" s="113" t="str">
        <f t="shared" si="13"/>
        <v/>
      </c>
      <c r="AF422" s="113"/>
      <c r="AG422" s="113"/>
      <c r="AH422" s="113"/>
      <c r="AI422" s="113"/>
      <c r="AJ422" s="113"/>
    </row>
    <row r="423" spans="1:36" ht="15.75" customHeight="1">
      <c r="A423" s="64">
        <v>409</v>
      </c>
      <c r="B423" s="65"/>
      <c r="C423" s="80"/>
      <c r="D423" s="66"/>
      <c r="E423" s="67"/>
      <c r="F423" s="80"/>
      <c r="G423" s="62"/>
      <c r="H423" s="62"/>
      <c r="I423" s="62"/>
      <c r="J423" s="62"/>
      <c r="K423" s="62"/>
      <c r="L423" s="62"/>
      <c r="M423" s="111"/>
      <c r="N423" s="111"/>
      <c r="O423" s="112"/>
      <c r="P423" s="63" t="str">
        <f t="shared" si="14"/>
        <v/>
      </c>
      <c r="Q423" s="30"/>
      <c r="R423" s="88"/>
      <c r="AE423" s="113" t="str">
        <f t="shared" si="13"/>
        <v/>
      </c>
      <c r="AF423" s="113"/>
      <c r="AG423" s="113"/>
      <c r="AH423" s="113"/>
      <c r="AI423" s="113"/>
      <c r="AJ423" s="113"/>
    </row>
    <row r="424" spans="1:36" ht="15.75" customHeight="1">
      <c r="A424" s="64">
        <v>410</v>
      </c>
      <c r="B424" s="65"/>
      <c r="C424" s="80"/>
      <c r="D424" s="66"/>
      <c r="E424" s="67"/>
      <c r="F424" s="80"/>
      <c r="G424" s="62"/>
      <c r="H424" s="62"/>
      <c r="I424" s="62"/>
      <c r="J424" s="62"/>
      <c r="K424" s="62"/>
      <c r="L424" s="62"/>
      <c r="M424" s="111"/>
      <c r="N424" s="111"/>
      <c r="O424" s="112"/>
      <c r="P424" s="63" t="str">
        <f t="shared" si="14"/>
        <v/>
      </c>
      <c r="Q424" s="30"/>
      <c r="R424" s="88"/>
      <c r="AE424" s="113" t="str">
        <f t="shared" si="13"/>
        <v/>
      </c>
      <c r="AF424" s="113"/>
      <c r="AG424" s="113"/>
      <c r="AH424" s="113"/>
      <c r="AI424" s="113"/>
      <c r="AJ424" s="113"/>
    </row>
    <row r="425" spans="1:36" ht="15.75" customHeight="1">
      <c r="A425" s="64">
        <v>411</v>
      </c>
      <c r="B425" s="65"/>
      <c r="C425" s="80"/>
      <c r="D425" s="66"/>
      <c r="E425" s="67"/>
      <c r="F425" s="80"/>
      <c r="G425" s="62"/>
      <c r="H425" s="62"/>
      <c r="I425" s="62"/>
      <c r="J425" s="62"/>
      <c r="K425" s="62"/>
      <c r="L425" s="62"/>
      <c r="M425" s="111"/>
      <c r="N425" s="111"/>
      <c r="O425" s="112"/>
      <c r="P425" s="63" t="str">
        <f t="shared" si="14"/>
        <v/>
      </c>
      <c r="Q425" s="30"/>
      <c r="R425" s="88"/>
      <c r="AE425" s="113" t="str">
        <f t="shared" si="13"/>
        <v/>
      </c>
      <c r="AF425" s="113"/>
      <c r="AG425" s="113"/>
      <c r="AH425" s="113"/>
      <c r="AI425" s="113"/>
      <c r="AJ425" s="113"/>
    </row>
    <row r="426" spans="1:36" ht="15.75" customHeight="1">
      <c r="A426" s="64">
        <v>412</v>
      </c>
      <c r="B426" s="65"/>
      <c r="C426" s="80"/>
      <c r="D426" s="66"/>
      <c r="E426" s="67"/>
      <c r="F426" s="80"/>
      <c r="G426" s="62"/>
      <c r="H426" s="62"/>
      <c r="I426" s="62"/>
      <c r="J426" s="62"/>
      <c r="K426" s="62"/>
      <c r="L426" s="62"/>
      <c r="M426" s="111"/>
      <c r="N426" s="111"/>
      <c r="O426" s="112"/>
      <c r="P426" s="63" t="str">
        <f t="shared" si="14"/>
        <v/>
      </c>
      <c r="Q426" s="30"/>
      <c r="R426" s="88"/>
      <c r="AE426" s="113" t="str">
        <f t="shared" si="13"/>
        <v/>
      </c>
      <c r="AF426" s="113"/>
      <c r="AG426" s="113"/>
      <c r="AH426" s="113"/>
      <c r="AI426" s="113"/>
      <c r="AJ426" s="113"/>
    </row>
    <row r="427" spans="1:36" ht="15.75" customHeight="1">
      <c r="A427" s="64">
        <v>413</v>
      </c>
      <c r="B427" s="65"/>
      <c r="C427" s="80"/>
      <c r="D427" s="66"/>
      <c r="E427" s="67"/>
      <c r="F427" s="80"/>
      <c r="G427" s="62"/>
      <c r="H427" s="62"/>
      <c r="I427" s="62"/>
      <c r="J427" s="62"/>
      <c r="K427" s="62"/>
      <c r="L427" s="62"/>
      <c r="M427" s="111"/>
      <c r="N427" s="111"/>
      <c r="O427" s="112"/>
      <c r="P427" s="63" t="str">
        <f t="shared" si="14"/>
        <v/>
      </c>
      <c r="Q427" s="30"/>
      <c r="R427" s="88"/>
      <c r="AE427" s="113" t="str">
        <f t="shared" si="13"/>
        <v/>
      </c>
      <c r="AF427" s="113"/>
      <c r="AG427" s="113"/>
      <c r="AH427" s="113"/>
      <c r="AI427" s="113"/>
      <c r="AJ427" s="113"/>
    </row>
    <row r="428" spans="1:36" ht="15.75" customHeight="1">
      <c r="A428" s="64">
        <v>414</v>
      </c>
      <c r="B428" s="65"/>
      <c r="C428" s="80"/>
      <c r="D428" s="66"/>
      <c r="E428" s="67"/>
      <c r="F428" s="80"/>
      <c r="G428" s="62"/>
      <c r="H428" s="62"/>
      <c r="I428" s="62"/>
      <c r="J428" s="62"/>
      <c r="K428" s="62"/>
      <c r="L428" s="62"/>
      <c r="M428" s="111"/>
      <c r="N428" s="111"/>
      <c r="O428" s="112"/>
      <c r="P428" s="63" t="str">
        <f t="shared" si="14"/>
        <v/>
      </c>
      <c r="Q428" s="30"/>
      <c r="R428" s="88"/>
      <c r="AE428" s="113" t="str">
        <f t="shared" si="13"/>
        <v/>
      </c>
      <c r="AF428" s="113"/>
      <c r="AG428" s="113"/>
      <c r="AH428" s="113"/>
      <c r="AI428" s="113"/>
      <c r="AJ428" s="113"/>
    </row>
    <row r="429" spans="1:36" ht="15.75" customHeight="1">
      <c r="A429" s="64">
        <v>415</v>
      </c>
      <c r="B429" s="65"/>
      <c r="C429" s="80"/>
      <c r="D429" s="66"/>
      <c r="E429" s="67"/>
      <c r="F429" s="80"/>
      <c r="G429" s="62"/>
      <c r="H429" s="62"/>
      <c r="I429" s="62"/>
      <c r="J429" s="62"/>
      <c r="K429" s="62"/>
      <c r="L429" s="62"/>
      <c r="M429" s="111"/>
      <c r="N429" s="111"/>
      <c r="O429" s="112"/>
      <c r="P429" s="63" t="str">
        <f t="shared" si="14"/>
        <v/>
      </c>
      <c r="Q429" s="30"/>
      <c r="R429" s="88"/>
      <c r="AE429" s="113" t="str">
        <f t="shared" si="13"/>
        <v/>
      </c>
      <c r="AF429" s="113"/>
      <c r="AG429" s="113"/>
      <c r="AH429" s="113"/>
      <c r="AI429" s="113"/>
      <c r="AJ429" s="113"/>
    </row>
    <row r="430" spans="1:36" ht="15.75" customHeight="1">
      <c r="A430" s="64">
        <v>416</v>
      </c>
      <c r="B430" s="65"/>
      <c r="C430" s="80"/>
      <c r="D430" s="66"/>
      <c r="E430" s="67"/>
      <c r="F430" s="80"/>
      <c r="G430" s="62"/>
      <c r="H430" s="62"/>
      <c r="I430" s="62"/>
      <c r="J430" s="62"/>
      <c r="K430" s="62"/>
      <c r="L430" s="62"/>
      <c r="M430" s="111"/>
      <c r="N430" s="111"/>
      <c r="O430" s="112"/>
      <c r="P430" s="63" t="str">
        <f t="shared" si="14"/>
        <v/>
      </c>
      <c r="Q430" s="30"/>
      <c r="R430" s="88"/>
      <c r="AE430" s="113" t="str">
        <f t="shared" si="13"/>
        <v/>
      </c>
      <c r="AF430" s="113"/>
      <c r="AG430" s="113"/>
      <c r="AH430" s="113"/>
      <c r="AI430" s="113"/>
      <c r="AJ430" s="113"/>
    </row>
    <row r="431" spans="1:36" ht="15.75" customHeight="1">
      <c r="A431" s="64">
        <v>417</v>
      </c>
      <c r="B431" s="65"/>
      <c r="C431" s="80"/>
      <c r="D431" s="66"/>
      <c r="E431" s="67"/>
      <c r="F431" s="80"/>
      <c r="G431" s="62"/>
      <c r="H431" s="62"/>
      <c r="I431" s="62"/>
      <c r="J431" s="62"/>
      <c r="K431" s="62"/>
      <c r="L431" s="62"/>
      <c r="M431" s="111"/>
      <c r="N431" s="111"/>
      <c r="O431" s="112"/>
      <c r="P431" s="63" t="str">
        <f t="shared" si="14"/>
        <v/>
      </c>
      <c r="Q431" s="30"/>
      <c r="R431" s="88"/>
      <c r="AE431" s="113" t="str">
        <f t="shared" si="13"/>
        <v/>
      </c>
      <c r="AF431" s="113"/>
      <c r="AG431" s="113"/>
      <c r="AH431" s="113"/>
      <c r="AI431" s="113"/>
      <c r="AJ431" s="113"/>
    </row>
    <row r="432" spans="1:36" ht="15.75" customHeight="1">
      <c r="A432" s="64">
        <v>418</v>
      </c>
      <c r="B432" s="65"/>
      <c r="C432" s="80"/>
      <c r="D432" s="66"/>
      <c r="E432" s="67"/>
      <c r="F432" s="80"/>
      <c r="G432" s="62"/>
      <c r="H432" s="62"/>
      <c r="I432" s="62"/>
      <c r="J432" s="62"/>
      <c r="K432" s="62"/>
      <c r="L432" s="62"/>
      <c r="M432" s="111"/>
      <c r="N432" s="111"/>
      <c r="O432" s="112"/>
      <c r="P432" s="63" t="str">
        <f t="shared" si="14"/>
        <v/>
      </c>
      <c r="Q432" s="30"/>
      <c r="R432" s="88"/>
      <c r="AE432" s="113" t="str">
        <f t="shared" si="13"/>
        <v/>
      </c>
      <c r="AF432" s="113"/>
      <c r="AG432" s="113"/>
      <c r="AH432" s="113"/>
      <c r="AI432" s="113"/>
      <c r="AJ432" s="113"/>
    </row>
    <row r="433" spans="1:36" ht="15.75" customHeight="1">
      <c r="A433" s="64">
        <v>419</v>
      </c>
      <c r="B433" s="65"/>
      <c r="C433" s="80"/>
      <c r="D433" s="66"/>
      <c r="E433" s="67"/>
      <c r="F433" s="80"/>
      <c r="G433" s="62"/>
      <c r="H433" s="62"/>
      <c r="I433" s="62"/>
      <c r="J433" s="62"/>
      <c r="K433" s="62"/>
      <c r="L433" s="62"/>
      <c r="M433" s="111"/>
      <c r="N433" s="111"/>
      <c r="O433" s="112"/>
      <c r="P433" s="63" t="str">
        <f t="shared" si="14"/>
        <v/>
      </c>
      <c r="Q433" s="30"/>
      <c r="R433" s="88"/>
      <c r="AE433" s="113" t="str">
        <f t="shared" si="13"/>
        <v/>
      </c>
      <c r="AF433" s="113"/>
      <c r="AG433" s="113"/>
      <c r="AH433" s="113"/>
      <c r="AI433" s="113"/>
      <c r="AJ433" s="113"/>
    </row>
    <row r="434" spans="1:36" ht="15.75" customHeight="1">
      <c r="A434" s="64">
        <v>420</v>
      </c>
      <c r="B434" s="65"/>
      <c r="C434" s="80"/>
      <c r="D434" s="66"/>
      <c r="E434" s="67"/>
      <c r="F434" s="80"/>
      <c r="G434" s="62"/>
      <c r="H434" s="62"/>
      <c r="I434" s="62"/>
      <c r="J434" s="62"/>
      <c r="K434" s="62"/>
      <c r="L434" s="62"/>
      <c r="M434" s="111"/>
      <c r="N434" s="111"/>
      <c r="O434" s="112"/>
      <c r="P434" s="63" t="str">
        <f t="shared" si="14"/>
        <v/>
      </c>
      <c r="Q434" s="30"/>
      <c r="R434" s="88"/>
      <c r="AE434" s="113" t="str">
        <f t="shared" si="13"/>
        <v/>
      </c>
      <c r="AF434" s="113"/>
      <c r="AG434" s="113"/>
      <c r="AH434" s="113"/>
      <c r="AI434" s="113"/>
      <c r="AJ434" s="113"/>
    </row>
    <row r="435" spans="1:36" ht="15.75" customHeight="1">
      <c r="A435" s="64">
        <v>421</v>
      </c>
      <c r="B435" s="65"/>
      <c r="C435" s="80"/>
      <c r="D435" s="66"/>
      <c r="E435" s="67"/>
      <c r="F435" s="80"/>
      <c r="G435" s="62"/>
      <c r="H435" s="62"/>
      <c r="I435" s="62"/>
      <c r="J435" s="62"/>
      <c r="K435" s="62"/>
      <c r="L435" s="62"/>
      <c r="M435" s="111"/>
      <c r="N435" s="111"/>
      <c r="O435" s="112"/>
      <c r="P435" s="63" t="str">
        <f t="shared" si="14"/>
        <v/>
      </c>
      <c r="Q435" s="30"/>
      <c r="R435" s="88"/>
      <c r="AE435" s="113" t="str">
        <f t="shared" si="13"/>
        <v/>
      </c>
      <c r="AF435" s="113"/>
      <c r="AG435" s="113"/>
      <c r="AH435" s="113"/>
      <c r="AI435" s="113"/>
      <c r="AJ435" s="113"/>
    </row>
    <row r="436" spans="1:36" ht="15.75" customHeight="1">
      <c r="A436" s="64">
        <v>422</v>
      </c>
      <c r="B436" s="65"/>
      <c r="C436" s="80"/>
      <c r="D436" s="66"/>
      <c r="E436" s="67"/>
      <c r="F436" s="80"/>
      <c r="G436" s="62"/>
      <c r="H436" s="62"/>
      <c r="I436" s="62"/>
      <c r="J436" s="62"/>
      <c r="K436" s="62"/>
      <c r="L436" s="62"/>
      <c r="M436" s="111"/>
      <c r="N436" s="111"/>
      <c r="O436" s="112"/>
      <c r="P436" s="63" t="str">
        <f t="shared" si="14"/>
        <v/>
      </c>
      <c r="Q436" s="30"/>
      <c r="R436" s="88"/>
      <c r="AE436" s="113" t="str">
        <f t="shared" si="13"/>
        <v/>
      </c>
      <c r="AF436" s="113"/>
      <c r="AG436" s="113"/>
      <c r="AH436" s="113"/>
      <c r="AI436" s="113"/>
      <c r="AJ436" s="113"/>
    </row>
    <row r="437" spans="1:36" ht="15.75" customHeight="1">
      <c r="A437" s="64">
        <v>423</v>
      </c>
      <c r="B437" s="65"/>
      <c r="C437" s="80"/>
      <c r="D437" s="66"/>
      <c r="E437" s="67"/>
      <c r="F437" s="80"/>
      <c r="G437" s="62"/>
      <c r="H437" s="62"/>
      <c r="I437" s="62"/>
      <c r="J437" s="62"/>
      <c r="K437" s="62"/>
      <c r="L437" s="62"/>
      <c r="M437" s="111"/>
      <c r="N437" s="111"/>
      <c r="O437" s="112"/>
      <c r="P437" s="63" t="str">
        <f t="shared" si="14"/>
        <v/>
      </c>
      <c r="Q437" s="30"/>
      <c r="R437" s="88"/>
      <c r="AE437" s="113" t="str">
        <f t="shared" si="13"/>
        <v/>
      </c>
      <c r="AF437" s="113"/>
      <c r="AG437" s="113"/>
      <c r="AH437" s="113"/>
      <c r="AI437" s="113"/>
      <c r="AJ437" s="113"/>
    </row>
    <row r="438" spans="1:36" ht="15.75" customHeight="1">
      <c r="A438" s="64">
        <v>424</v>
      </c>
      <c r="B438" s="65"/>
      <c r="C438" s="80"/>
      <c r="D438" s="66"/>
      <c r="E438" s="67"/>
      <c r="F438" s="80"/>
      <c r="G438" s="62"/>
      <c r="H438" s="62"/>
      <c r="I438" s="62"/>
      <c r="J438" s="62"/>
      <c r="K438" s="62"/>
      <c r="L438" s="62"/>
      <c r="M438" s="111"/>
      <c r="N438" s="111"/>
      <c r="O438" s="112"/>
      <c r="P438" s="63" t="str">
        <f t="shared" si="14"/>
        <v/>
      </c>
      <c r="Q438" s="30"/>
      <c r="R438" s="88"/>
      <c r="AE438" s="113" t="str">
        <f t="shared" si="13"/>
        <v/>
      </c>
      <c r="AF438" s="113"/>
      <c r="AG438" s="113"/>
      <c r="AH438" s="113"/>
      <c r="AI438" s="113"/>
      <c r="AJ438" s="113"/>
    </row>
    <row r="439" spans="1:36" ht="15.75" customHeight="1">
      <c r="A439" s="64">
        <v>425</v>
      </c>
      <c r="B439" s="65"/>
      <c r="C439" s="80"/>
      <c r="D439" s="66"/>
      <c r="E439" s="67"/>
      <c r="F439" s="80"/>
      <c r="G439" s="62"/>
      <c r="H439" s="62"/>
      <c r="I439" s="62"/>
      <c r="J439" s="62"/>
      <c r="K439" s="62"/>
      <c r="L439" s="62"/>
      <c r="M439" s="111"/>
      <c r="N439" s="111"/>
      <c r="O439" s="112"/>
      <c r="P439" s="63" t="str">
        <f t="shared" si="14"/>
        <v/>
      </c>
      <c r="Q439" s="30"/>
      <c r="R439" s="88"/>
      <c r="AE439" s="113" t="str">
        <f t="shared" si="13"/>
        <v/>
      </c>
      <c r="AF439" s="113"/>
      <c r="AG439" s="113"/>
      <c r="AH439" s="113"/>
      <c r="AI439" s="113"/>
      <c r="AJ439" s="113"/>
    </row>
    <row r="440" spans="1:36" ht="15.75" customHeight="1">
      <c r="A440" s="64">
        <v>426</v>
      </c>
      <c r="B440" s="65"/>
      <c r="C440" s="80"/>
      <c r="D440" s="66"/>
      <c r="E440" s="67"/>
      <c r="F440" s="80"/>
      <c r="G440" s="62"/>
      <c r="H440" s="62"/>
      <c r="I440" s="62"/>
      <c r="J440" s="62"/>
      <c r="K440" s="62"/>
      <c r="L440" s="62"/>
      <c r="M440" s="111"/>
      <c r="N440" s="111"/>
      <c r="O440" s="112"/>
      <c r="P440" s="63" t="str">
        <f t="shared" si="14"/>
        <v/>
      </c>
      <c r="Q440" s="30"/>
      <c r="R440" s="88"/>
      <c r="AE440" s="113" t="str">
        <f t="shared" si="13"/>
        <v/>
      </c>
      <c r="AF440" s="113"/>
      <c r="AG440" s="113"/>
      <c r="AH440" s="113"/>
      <c r="AI440" s="113"/>
      <c r="AJ440" s="113"/>
    </row>
    <row r="441" spans="1:36" ht="15.75" customHeight="1">
      <c r="A441" s="64">
        <v>427</v>
      </c>
      <c r="B441" s="65"/>
      <c r="C441" s="80"/>
      <c r="D441" s="66"/>
      <c r="E441" s="67"/>
      <c r="F441" s="80"/>
      <c r="G441" s="62"/>
      <c r="H441" s="62"/>
      <c r="I441" s="62"/>
      <c r="J441" s="62"/>
      <c r="K441" s="62"/>
      <c r="L441" s="62"/>
      <c r="M441" s="111"/>
      <c r="N441" s="111"/>
      <c r="O441" s="112"/>
      <c r="P441" s="63" t="str">
        <f t="shared" si="14"/>
        <v/>
      </c>
      <c r="Q441" s="30"/>
      <c r="R441" s="88"/>
      <c r="AE441" s="113" t="str">
        <f t="shared" si="13"/>
        <v/>
      </c>
      <c r="AF441" s="113"/>
      <c r="AG441" s="113"/>
      <c r="AH441" s="113"/>
      <c r="AI441" s="113"/>
      <c r="AJ441" s="113"/>
    </row>
    <row r="442" spans="1:36" ht="15.75" customHeight="1">
      <c r="A442" s="64">
        <v>428</v>
      </c>
      <c r="B442" s="65"/>
      <c r="C442" s="80"/>
      <c r="D442" s="66"/>
      <c r="E442" s="67"/>
      <c r="F442" s="80"/>
      <c r="G442" s="62"/>
      <c r="H442" s="62"/>
      <c r="I442" s="62"/>
      <c r="J442" s="62"/>
      <c r="K442" s="62"/>
      <c r="L442" s="62"/>
      <c r="M442" s="111"/>
      <c r="N442" s="111"/>
      <c r="O442" s="112"/>
      <c r="P442" s="63" t="str">
        <f t="shared" si="14"/>
        <v/>
      </c>
      <c r="Q442" s="30"/>
      <c r="R442" s="88"/>
      <c r="AE442" s="113" t="str">
        <f t="shared" si="13"/>
        <v/>
      </c>
      <c r="AF442" s="113"/>
      <c r="AG442" s="113"/>
      <c r="AH442" s="113"/>
      <c r="AI442" s="113"/>
      <c r="AJ442" s="113"/>
    </row>
    <row r="443" spans="1:36" ht="15.75" customHeight="1">
      <c r="A443" s="64">
        <v>429</v>
      </c>
      <c r="B443" s="65"/>
      <c r="C443" s="80"/>
      <c r="D443" s="66"/>
      <c r="E443" s="67"/>
      <c r="F443" s="80"/>
      <c r="G443" s="62"/>
      <c r="H443" s="62"/>
      <c r="I443" s="62"/>
      <c r="J443" s="62"/>
      <c r="K443" s="62"/>
      <c r="L443" s="62"/>
      <c r="M443" s="111"/>
      <c r="N443" s="111"/>
      <c r="O443" s="112"/>
      <c r="P443" s="63" t="str">
        <f t="shared" si="14"/>
        <v/>
      </c>
      <c r="Q443" s="30"/>
      <c r="R443" s="88"/>
      <c r="AE443" s="113" t="str">
        <f t="shared" si="13"/>
        <v/>
      </c>
      <c r="AF443" s="113"/>
      <c r="AG443" s="113"/>
      <c r="AH443" s="113"/>
      <c r="AI443" s="113"/>
      <c r="AJ443" s="113"/>
    </row>
    <row r="444" spans="1:36" ht="15.75" customHeight="1">
      <c r="A444" s="64">
        <v>430</v>
      </c>
      <c r="B444" s="65"/>
      <c r="C444" s="80"/>
      <c r="D444" s="66"/>
      <c r="E444" s="67"/>
      <c r="F444" s="80"/>
      <c r="G444" s="62"/>
      <c r="H444" s="62"/>
      <c r="I444" s="62"/>
      <c r="J444" s="62"/>
      <c r="K444" s="62"/>
      <c r="L444" s="62"/>
      <c r="M444" s="111"/>
      <c r="N444" s="111"/>
      <c r="O444" s="112"/>
      <c r="P444" s="63" t="str">
        <f t="shared" si="14"/>
        <v/>
      </c>
      <c r="Q444" s="30"/>
      <c r="R444" s="88"/>
      <c r="AE444" s="113" t="str">
        <f t="shared" si="13"/>
        <v/>
      </c>
      <c r="AF444" s="113"/>
      <c r="AG444" s="113"/>
      <c r="AH444" s="113"/>
      <c r="AI444" s="113"/>
      <c r="AJ444" s="113"/>
    </row>
    <row r="445" spans="1:36" ht="15.75" customHeight="1">
      <c r="A445" s="64">
        <v>431</v>
      </c>
      <c r="B445" s="65"/>
      <c r="C445" s="80"/>
      <c r="D445" s="66"/>
      <c r="E445" s="67"/>
      <c r="F445" s="80"/>
      <c r="G445" s="62"/>
      <c r="H445" s="62"/>
      <c r="I445" s="62"/>
      <c r="J445" s="62"/>
      <c r="K445" s="62"/>
      <c r="L445" s="62"/>
      <c r="M445" s="111"/>
      <c r="N445" s="111"/>
      <c r="O445" s="112"/>
      <c r="P445" s="63" t="str">
        <f t="shared" si="14"/>
        <v/>
      </c>
      <c r="Q445" s="30"/>
      <c r="R445" s="88"/>
      <c r="AE445" s="113" t="str">
        <f t="shared" si="13"/>
        <v/>
      </c>
      <c r="AF445" s="113"/>
      <c r="AG445" s="113"/>
      <c r="AH445" s="113"/>
      <c r="AI445" s="113"/>
      <c r="AJ445" s="113"/>
    </row>
    <row r="446" spans="1:36" ht="15.75" customHeight="1">
      <c r="A446" s="64">
        <v>432</v>
      </c>
      <c r="B446" s="65"/>
      <c r="C446" s="80"/>
      <c r="D446" s="66"/>
      <c r="E446" s="67"/>
      <c r="F446" s="80"/>
      <c r="G446" s="62"/>
      <c r="H446" s="62"/>
      <c r="I446" s="62"/>
      <c r="J446" s="62"/>
      <c r="K446" s="62"/>
      <c r="L446" s="62"/>
      <c r="M446" s="111"/>
      <c r="N446" s="111"/>
      <c r="O446" s="112"/>
      <c r="P446" s="63" t="str">
        <f t="shared" si="14"/>
        <v/>
      </c>
      <c r="Q446" s="30"/>
      <c r="R446" s="88"/>
      <c r="AE446" s="113" t="str">
        <f t="shared" si="13"/>
        <v/>
      </c>
      <c r="AF446" s="113"/>
      <c r="AG446" s="113"/>
      <c r="AH446" s="113"/>
      <c r="AI446" s="113"/>
      <c r="AJ446" s="113"/>
    </row>
    <row r="447" spans="1:36" ht="15.75" customHeight="1">
      <c r="A447" s="64">
        <v>433</v>
      </c>
      <c r="B447" s="65"/>
      <c r="C447" s="80"/>
      <c r="D447" s="66"/>
      <c r="E447" s="67"/>
      <c r="F447" s="80"/>
      <c r="G447" s="62"/>
      <c r="H447" s="62"/>
      <c r="I447" s="62"/>
      <c r="J447" s="62"/>
      <c r="K447" s="62"/>
      <c r="L447" s="62"/>
      <c r="M447" s="111"/>
      <c r="N447" s="111"/>
      <c r="O447" s="112"/>
      <c r="P447" s="63" t="str">
        <f t="shared" si="14"/>
        <v/>
      </c>
      <c r="Q447" s="30"/>
      <c r="R447" s="88"/>
      <c r="AE447" s="113" t="str">
        <f t="shared" si="13"/>
        <v/>
      </c>
      <c r="AF447" s="113"/>
      <c r="AG447" s="113"/>
      <c r="AH447" s="113"/>
      <c r="AI447" s="113"/>
      <c r="AJ447" s="113"/>
    </row>
    <row r="448" spans="1:36" ht="15.75" customHeight="1">
      <c r="A448" s="64">
        <v>434</v>
      </c>
      <c r="B448" s="65"/>
      <c r="C448" s="80"/>
      <c r="D448" s="66"/>
      <c r="E448" s="67"/>
      <c r="F448" s="80"/>
      <c r="G448" s="62"/>
      <c r="H448" s="62"/>
      <c r="I448" s="62"/>
      <c r="J448" s="62"/>
      <c r="K448" s="62"/>
      <c r="L448" s="62"/>
      <c r="M448" s="111"/>
      <c r="N448" s="111"/>
      <c r="O448" s="112"/>
      <c r="P448" s="63" t="str">
        <f t="shared" si="14"/>
        <v/>
      </c>
      <c r="Q448" s="30"/>
      <c r="R448" s="88"/>
      <c r="AE448" s="113" t="str">
        <f t="shared" si="13"/>
        <v/>
      </c>
      <c r="AF448" s="113"/>
      <c r="AG448" s="113"/>
      <c r="AH448" s="113"/>
      <c r="AI448" s="113"/>
      <c r="AJ448" s="113"/>
    </row>
    <row r="449" spans="1:36" ht="15.75" customHeight="1">
      <c r="A449" s="64">
        <v>435</v>
      </c>
      <c r="B449" s="65"/>
      <c r="C449" s="80"/>
      <c r="D449" s="66"/>
      <c r="E449" s="67"/>
      <c r="F449" s="80"/>
      <c r="G449" s="62"/>
      <c r="H449" s="62"/>
      <c r="I449" s="62"/>
      <c r="J449" s="62"/>
      <c r="K449" s="62"/>
      <c r="L449" s="62"/>
      <c r="M449" s="111"/>
      <c r="N449" s="111"/>
      <c r="O449" s="112"/>
      <c r="P449" s="63" t="str">
        <f t="shared" si="14"/>
        <v/>
      </c>
      <c r="Q449" s="30"/>
      <c r="R449" s="88"/>
      <c r="AE449" s="113" t="str">
        <f t="shared" si="13"/>
        <v/>
      </c>
      <c r="AF449" s="113"/>
      <c r="AG449" s="113"/>
      <c r="AH449" s="113"/>
      <c r="AI449" s="113"/>
      <c r="AJ449" s="113"/>
    </row>
    <row r="450" spans="1:36" ht="15.75" customHeight="1">
      <c r="A450" s="64">
        <v>436</v>
      </c>
      <c r="B450" s="65"/>
      <c r="C450" s="80"/>
      <c r="D450" s="66"/>
      <c r="E450" s="67"/>
      <c r="F450" s="80"/>
      <c r="G450" s="62"/>
      <c r="H450" s="62"/>
      <c r="I450" s="62"/>
      <c r="J450" s="62"/>
      <c r="K450" s="62"/>
      <c r="L450" s="62"/>
      <c r="M450" s="111"/>
      <c r="N450" s="111"/>
      <c r="O450" s="112"/>
      <c r="P450" s="63" t="str">
        <f t="shared" si="14"/>
        <v/>
      </c>
      <c r="Q450" s="30"/>
      <c r="R450" s="88"/>
      <c r="AE450" s="113" t="str">
        <f t="shared" si="13"/>
        <v/>
      </c>
      <c r="AF450" s="113"/>
      <c r="AG450" s="113"/>
      <c r="AH450" s="113"/>
      <c r="AI450" s="113"/>
      <c r="AJ450" s="113"/>
    </row>
    <row r="451" spans="1:36" ht="15.75" customHeight="1">
      <c r="A451" s="64">
        <v>437</v>
      </c>
      <c r="B451" s="65"/>
      <c r="C451" s="80"/>
      <c r="D451" s="66"/>
      <c r="E451" s="67"/>
      <c r="F451" s="80"/>
      <c r="G451" s="62"/>
      <c r="H451" s="62"/>
      <c r="I451" s="62"/>
      <c r="J451" s="62"/>
      <c r="K451" s="62"/>
      <c r="L451" s="62"/>
      <c r="M451" s="111"/>
      <c r="N451" s="111"/>
      <c r="O451" s="112"/>
      <c r="P451" s="63" t="str">
        <f t="shared" si="14"/>
        <v/>
      </c>
      <c r="Q451" s="30"/>
      <c r="R451" s="88"/>
      <c r="AE451" s="113" t="str">
        <f t="shared" si="13"/>
        <v/>
      </c>
      <c r="AF451" s="113"/>
      <c r="AG451" s="113"/>
      <c r="AH451" s="113"/>
      <c r="AI451" s="113"/>
      <c r="AJ451" s="113"/>
    </row>
    <row r="452" spans="1:36" ht="15.75" customHeight="1">
      <c r="A452" s="64">
        <v>438</v>
      </c>
      <c r="B452" s="65"/>
      <c r="C452" s="80"/>
      <c r="D452" s="66"/>
      <c r="E452" s="67"/>
      <c r="F452" s="80"/>
      <c r="G452" s="62"/>
      <c r="H452" s="62"/>
      <c r="I452" s="62"/>
      <c r="J452" s="62"/>
      <c r="K452" s="62"/>
      <c r="L452" s="62"/>
      <c r="M452" s="111"/>
      <c r="N452" s="111"/>
      <c r="O452" s="112"/>
      <c r="P452" s="63" t="str">
        <f t="shared" si="14"/>
        <v/>
      </c>
      <c r="Q452" s="30"/>
      <c r="R452" s="88"/>
    </row>
    <row r="453" spans="1:36" ht="15.75" customHeight="1">
      <c r="A453" s="64">
        <v>439</v>
      </c>
      <c r="B453" s="65"/>
      <c r="C453" s="80"/>
      <c r="D453" s="66"/>
      <c r="E453" s="67"/>
      <c r="F453" s="80"/>
      <c r="G453" s="62"/>
      <c r="H453" s="62"/>
      <c r="I453" s="62"/>
      <c r="J453" s="62"/>
      <c r="K453" s="62"/>
      <c r="L453" s="62"/>
      <c r="M453" s="111"/>
      <c r="N453" s="111"/>
      <c r="O453" s="112"/>
      <c r="P453" s="63" t="str">
        <f t="shared" si="14"/>
        <v/>
      </c>
      <c r="Q453" s="30"/>
      <c r="R453" s="88"/>
    </row>
    <row r="454" spans="1:36" ht="15.75" customHeight="1" thickBot="1">
      <c r="A454" s="68">
        <v>440</v>
      </c>
      <c r="B454" s="69"/>
      <c r="C454" s="81"/>
      <c r="D454" s="70"/>
      <c r="E454" s="71"/>
      <c r="F454" s="81"/>
      <c r="G454" s="62"/>
      <c r="H454" s="62"/>
      <c r="I454" s="62"/>
      <c r="J454" s="62"/>
      <c r="K454" s="62"/>
      <c r="L454" s="62"/>
      <c r="M454" s="109"/>
      <c r="N454" s="109"/>
      <c r="O454" s="110"/>
      <c r="P454" s="72" t="str">
        <f t="shared" si="14"/>
        <v/>
      </c>
      <c r="Q454" s="30"/>
      <c r="R454" s="88"/>
    </row>
    <row r="455" spans="1:36" ht="15.75" customHeight="1">
      <c r="B455" s="83"/>
      <c r="C455" s="11"/>
      <c r="D455" s="83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</row>
  </sheetData>
  <mergeCells count="902">
    <mergeCell ref="M452:O452"/>
    <mergeCell ref="M453:O453"/>
    <mergeCell ref="M454:O454"/>
    <mergeCell ref="M449:O449"/>
    <mergeCell ref="AE449:AJ449"/>
    <mergeCell ref="M450:O450"/>
    <mergeCell ref="AE450:AJ450"/>
    <mergeCell ref="M451:O451"/>
    <mergeCell ref="AE451:AJ451"/>
    <mergeCell ref="M446:O446"/>
    <mergeCell ref="AE446:AJ446"/>
    <mergeCell ref="M447:O447"/>
    <mergeCell ref="AE447:AJ447"/>
    <mergeCell ref="M448:O448"/>
    <mergeCell ref="AE448:AJ448"/>
    <mergeCell ref="M443:O443"/>
    <mergeCell ref="AE443:AJ443"/>
    <mergeCell ref="M444:O444"/>
    <mergeCell ref="AE444:AJ444"/>
    <mergeCell ref="M445:O445"/>
    <mergeCell ref="AE445:AJ445"/>
    <mergeCell ref="M440:O440"/>
    <mergeCell ref="AE440:AJ440"/>
    <mergeCell ref="M441:O441"/>
    <mergeCell ref="AE441:AJ441"/>
    <mergeCell ref="M442:O442"/>
    <mergeCell ref="AE442:AJ442"/>
    <mergeCell ref="M437:O437"/>
    <mergeCell ref="AE437:AJ437"/>
    <mergeCell ref="M438:O438"/>
    <mergeCell ref="AE438:AJ438"/>
    <mergeCell ref="M439:O439"/>
    <mergeCell ref="AE439:AJ439"/>
    <mergeCell ref="M434:O434"/>
    <mergeCell ref="AE434:AJ434"/>
    <mergeCell ref="M435:O435"/>
    <mergeCell ref="AE435:AJ435"/>
    <mergeCell ref="M436:O436"/>
    <mergeCell ref="AE436:AJ436"/>
    <mergeCell ref="M431:O431"/>
    <mergeCell ref="AE431:AJ431"/>
    <mergeCell ref="M432:O432"/>
    <mergeCell ref="AE432:AJ432"/>
    <mergeCell ref="M433:O433"/>
    <mergeCell ref="AE433:AJ433"/>
    <mergeCell ref="M428:O428"/>
    <mergeCell ref="AE428:AJ428"/>
    <mergeCell ref="M429:O429"/>
    <mergeCell ref="AE429:AJ429"/>
    <mergeCell ref="M430:O430"/>
    <mergeCell ref="AE430:AJ430"/>
    <mergeCell ref="M425:O425"/>
    <mergeCell ref="AE425:AJ425"/>
    <mergeCell ref="M426:O426"/>
    <mergeCell ref="AE426:AJ426"/>
    <mergeCell ref="M427:O427"/>
    <mergeCell ref="AE427:AJ427"/>
    <mergeCell ref="M422:O422"/>
    <mergeCell ref="AE422:AJ422"/>
    <mergeCell ref="M423:O423"/>
    <mergeCell ref="AE423:AJ423"/>
    <mergeCell ref="M424:O424"/>
    <mergeCell ref="AE424:AJ424"/>
    <mergeCell ref="M419:O419"/>
    <mergeCell ref="AE419:AJ419"/>
    <mergeCell ref="M420:O420"/>
    <mergeCell ref="AE420:AJ420"/>
    <mergeCell ref="M421:O421"/>
    <mergeCell ref="AE421:AJ421"/>
    <mergeCell ref="M416:O416"/>
    <mergeCell ref="AE416:AJ416"/>
    <mergeCell ref="M417:O417"/>
    <mergeCell ref="AE417:AJ417"/>
    <mergeCell ref="M418:O418"/>
    <mergeCell ref="AE418:AJ418"/>
    <mergeCell ref="M413:O413"/>
    <mergeCell ref="AE413:AJ413"/>
    <mergeCell ref="M414:O414"/>
    <mergeCell ref="AE414:AJ414"/>
    <mergeCell ref="M415:O415"/>
    <mergeCell ref="AE415:AJ415"/>
    <mergeCell ref="M410:O410"/>
    <mergeCell ref="AE410:AJ410"/>
    <mergeCell ref="M411:O411"/>
    <mergeCell ref="AE411:AJ411"/>
    <mergeCell ref="M412:O412"/>
    <mergeCell ref="AE412:AJ412"/>
    <mergeCell ref="M407:O407"/>
    <mergeCell ref="AE407:AJ407"/>
    <mergeCell ref="M408:O408"/>
    <mergeCell ref="AE408:AJ408"/>
    <mergeCell ref="M409:O409"/>
    <mergeCell ref="AE409:AJ409"/>
    <mergeCell ref="M404:O404"/>
    <mergeCell ref="AE404:AJ404"/>
    <mergeCell ref="M405:O405"/>
    <mergeCell ref="AE405:AJ405"/>
    <mergeCell ref="M406:O406"/>
    <mergeCell ref="AE406:AJ406"/>
    <mergeCell ref="M401:O401"/>
    <mergeCell ref="AE401:AJ401"/>
    <mergeCell ref="M402:O402"/>
    <mergeCell ref="AE402:AJ402"/>
    <mergeCell ref="M403:O403"/>
    <mergeCell ref="AE403:AJ403"/>
    <mergeCell ref="M398:O398"/>
    <mergeCell ref="AE398:AJ398"/>
    <mergeCell ref="M399:O399"/>
    <mergeCell ref="AE399:AJ399"/>
    <mergeCell ref="M400:O400"/>
    <mergeCell ref="AE400:AJ400"/>
    <mergeCell ref="M395:O395"/>
    <mergeCell ref="AE395:AJ395"/>
    <mergeCell ref="M396:O396"/>
    <mergeCell ref="AE396:AJ396"/>
    <mergeCell ref="M397:O397"/>
    <mergeCell ref="AE397:AJ397"/>
    <mergeCell ref="M392:O392"/>
    <mergeCell ref="AE392:AJ392"/>
    <mergeCell ref="M393:O393"/>
    <mergeCell ref="AE393:AJ393"/>
    <mergeCell ref="M394:O394"/>
    <mergeCell ref="AE394:AJ394"/>
    <mergeCell ref="M389:O389"/>
    <mergeCell ref="AE389:AJ389"/>
    <mergeCell ref="M390:O390"/>
    <mergeCell ref="AE390:AJ390"/>
    <mergeCell ref="M391:O391"/>
    <mergeCell ref="AE391:AJ391"/>
    <mergeCell ref="M386:O386"/>
    <mergeCell ref="AE386:AJ386"/>
    <mergeCell ref="M387:O387"/>
    <mergeCell ref="AE387:AJ387"/>
    <mergeCell ref="M388:O388"/>
    <mergeCell ref="AE388:AJ388"/>
    <mergeCell ref="M383:O383"/>
    <mergeCell ref="AE383:AJ383"/>
    <mergeCell ref="M384:O384"/>
    <mergeCell ref="AE384:AJ384"/>
    <mergeCell ref="M385:O385"/>
    <mergeCell ref="AE385:AJ385"/>
    <mergeCell ref="M380:O380"/>
    <mergeCell ref="AE380:AJ380"/>
    <mergeCell ref="M381:O381"/>
    <mergeCell ref="AE381:AJ381"/>
    <mergeCell ref="M382:O382"/>
    <mergeCell ref="AE382:AJ382"/>
    <mergeCell ref="M377:O377"/>
    <mergeCell ref="AE377:AJ377"/>
    <mergeCell ref="M378:O378"/>
    <mergeCell ref="AE378:AJ378"/>
    <mergeCell ref="M379:O379"/>
    <mergeCell ref="AE379:AJ379"/>
    <mergeCell ref="M374:O374"/>
    <mergeCell ref="AE374:AJ374"/>
    <mergeCell ref="M375:O375"/>
    <mergeCell ref="AE375:AJ375"/>
    <mergeCell ref="M376:O376"/>
    <mergeCell ref="AE376:AJ376"/>
    <mergeCell ref="M371:O371"/>
    <mergeCell ref="AE371:AJ371"/>
    <mergeCell ref="M372:O372"/>
    <mergeCell ref="AE372:AJ372"/>
    <mergeCell ref="M373:O373"/>
    <mergeCell ref="AE373:AJ373"/>
    <mergeCell ref="M368:O368"/>
    <mergeCell ref="AE368:AJ368"/>
    <mergeCell ref="M369:O369"/>
    <mergeCell ref="AE369:AJ369"/>
    <mergeCell ref="M370:O370"/>
    <mergeCell ref="AE370:AJ370"/>
    <mergeCell ref="M365:O365"/>
    <mergeCell ref="AE365:AJ365"/>
    <mergeCell ref="M366:O366"/>
    <mergeCell ref="AE366:AJ366"/>
    <mergeCell ref="M367:O367"/>
    <mergeCell ref="AE367:AJ367"/>
    <mergeCell ref="M362:O362"/>
    <mergeCell ref="AE362:AJ362"/>
    <mergeCell ref="M363:O363"/>
    <mergeCell ref="AE363:AJ363"/>
    <mergeCell ref="M364:O364"/>
    <mergeCell ref="AE364:AJ364"/>
    <mergeCell ref="M359:O359"/>
    <mergeCell ref="AE359:AJ359"/>
    <mergeCell ref="M360:O360"/>
    <mergeCell ref="AE360:AJ360"/>
    <mergeCell ref="M361:O361"/>
    <mergeCell ref="AE361:AJ361"/>
    <mergeCell ref="M356:O356"/>
    <mergeCell ref="AE356:AJ356"/>
    <mergeCell ref="M357:O357"/>
    <mergeCell ref="AE357:AJ357"/>
    <mergeCell ref="M358:O358"/>
    <mergeCell ref="AE358:AJ358"/>
    <mergeCell ref="M353:O353"/>
    <mergeCell ref="AE353:AJ353"/>
    <mergeCell ref="M354:O354"/>
    <mergeCell ref="AE354:AJ354"/>
    <mergeCell ref="M355:O355"/>
    <mergeCell ref="AE355:AJ355"/>
    <mergeCell ref="M350:O350"/>
    <mergeCell ref="AE350:AJ350"/>
    <mergeCell ref="M351:O351"/>
    <mergeCell ref="AE351:AJ351"/>
    <mergeCell ref="M352:O352"/>
    <mergeCell ref="AE352:AJ352"/>
    <mergeCell ref="M347:O347"/>
    <mergeCell ref="AE347:AJ347"/>
    <mergeCell ref="M348:O348"/>
    <mergeCell ref="AE348:AJ348"/>
    <mergeCell ref="M349:O349"/>
    <mergeCell ref="AE349:AJ349"/>
    <mergeCell ref="M344:O344"/>
    <mergeCell ref="AE344:AJ344"/>
    <mergeCell ref="M345:O345"/>
    <mergeCell ref="AE345:AJ345"/>
    <mergeCell ref="M346:O346"/>
    <mergeCell ref="AE346:AJ346"/>
    <mergeCell ref="M341:O341"/>
    <mergeCell ref="AE341:AJ341"/>
    <mergeCell ref="M342:O342"/>
    <mergeCell ref="AE342:AJ342"/>
    <mergeCell ref="M343:O343"/>
    <mergeCell ref="AE343:AJ343"/>
    <mergeCell ref="M338:O338"/>
    <mergeCell ref="AE338:AJ338"/>
    <mergeCell ref="M339:O339"/>
    <mergeCell ref="AE339:AJ339"/>
    <mergeCell ref="M340:O340"/>
    <mergeCell ref="AE340:AJ340"/>
    <mergeCell ref="M335:O335"/>
    <mergeCell ref="AE335:AJ335"/>
    <mergeCell ref="M336:O336"/>
    <mergeCell ref="AE336:AJ336"/>
    <mergeCell ref="M337:O337"/>
    <mergeCell ref="AE337:AJ337"/>
    <mergeCell ref="M332:O332"/>
    <mergeCell ref="AE332:AJ332"/>
    <mergeCell ref="M333:O333"/>
    <mergeCell ref="AE333:AJ333"/>
    <mergeCell ref="M334:O334"/>
    <mergeCell ref="AE334:AJ334"/>
    <mergeCell ref="M329:O329"/>
    <mergeCell ref="AE329:AJ329"/>
    <mergeCell ref="M330:O330"/>
    <mergeCell ref="AE330:AJ330"/>
    <mergeCell ref="M331:O331"/>
    <mergeCell ref="AE331:AJ331"/>
    <mergeCell ref="M326:O326"/>
    <mergeCell ref="AE326:AJ326"/>
    <mergeCell ref="M327:O327"/>
    <mergeCell ref="AE327:AJ327"/>
    <mergeCell ref="M328:O328"/>
    <mergeCell ref="AE328:AJ328"/>
    <mergeCell ref="M323:O323"/>
    <mergeCell ref="AE323:AJ323"/>
    <mergeCell ref="M324:O324"/>
    <mergeCell ref="AE324:AJ324"/>
    <mergeCell ref="M325:O325"/>
    <mergeCell ref="AE325:AJ325"/>
    <mergeCell ref="M320:O320"/>
    <mergeCell ref="AE320:AJ320"/>
    <mergeCell ref="M321:O321"/>
    <mergeCell ref="AE321:AJ321"/>
    <mergeCell ref="M322:O322"/>
    <mergeCell ref="AE322:AJ322"/>
    <mergeCell ref="M317:O317"/>
    <mergeCell ref="AE317:AJ317"/>
    <mergeCell ref="M318:O318"/>
    <mergeCell ref="AE318:AJ318"/>
    <mergeCell ref="M319:O319"/>
    <mergeCell ref="AE319:AJ319"/>
    <mergeCell ref="M314:O314"/>
    <mergeCell ref="AE314:AJ314"/>
    <mergeCell ref="M315:O315"/>
    <mergeCell ref="AE315:AJ315"/>
    <mergeCell ref="M316:O316"/>
    <mergeCell ref="AE316:AJ316"/>
    <mergeCell ref="M311:O311"/>
    <mergeCell ref="AE311:AJ311"/>
    <mergeCell ref="M312:O312"/>
    <mergeCell ref="AE312:AJ312"/>
    <mergeCell ref="M313:O313"/>
    <mergeCell ref="AE313:AJ313"/>
    <mergeCell ref="M308:O308"/>
    <mergeCell ref="AE308:AJ308"/>
    <mergeCell ref="M309:O309"/>
    <mergeCell ref="AE309:AJ309"/>
    <mergeCell ref="M310:O310"/>
    <mergeCell ref="AE310:AJ310"/>
    <mergeCell ref="M305:O305"/>
    <mergeCell ref="AE305:AJ305"/>
    <mergeCell ref="M306:O306"/>
    <mergeCell ref="AE306:AJ306"/>
    <mergeCell ref="M307:O307"/>
    <mergeCell ref="AE307:AJ307"/>
    <mergeCell ref="M302:O302"/>
    <mergeCell ref="AE302:AJ302"/>
    <mergeCell ref="M303:O303"/>
    <mergeCell ref="AE303:AJ303"/>
    <mergeCell ref="M304:O304"/>
    <mergeCell ref="AE304:AJ304"/>
    <mergeCell ref="M299:O299"/>
    <mergeCell ref="AE299:AJ299"/>
    <mergeCell ref="M300:O300"/>
    <mergeCell ref="AE300:AJ300"/>
    <mergeCell ref="M301:O301"/>
    <mergeCell ref="AE301:AJ301"/>
    <mergeCell ref="M296:O296"/>
    <mergeCell ref="AE296:AJ296"/>
    <mergeCell ref="M297:O297"/>
    <mergeCell ref="AE297:AJ297"/>
    <mergeCell ref="M298:O298"/>
    <mergeCell ref="AE298:AJ298"/>
    <mergeCell ref="M293:O293"/>
    <mergeCell ref="AE293:AJ293"/>
    <mergeCell ref="M294:O294"/>
    <mergeCell ref="AE294:AJ294"/>
    <mergeCell ref="M295:O295"/>
    <mergeCell ref="AE295:AJ295"/>
    <mergeCell ref="M290:O290"/>
    <mergeCell ref="AE290:AJ290"/>
    <mergeCell ref="M291:O291"/>
    <mergeCell ref="AE291:AJ291"/>
    <mergeCell ref="M292:O292"/>
    <mergeCell ref="AE292:AJ292"/>
    <mergeCell ref="M287:O287"/>
    <mergeCell ref="AE287:AJ287"/>
    <mergeCell ref="M288:O288"/>
    <mergeCell ref="AE288:AJ288"/>
    <mergeCell ref="M289:O289"/>
    <mergeCell ref="AE289:AJ289"/>
    <mergeCell ref="M284:O284"/>
    <mergeCell ref="AE284:AJ284"/>
    <mergeCell ref="M285:O285"/>
    <mergeCell ref="AE285:AJ285"/>
    <mergeCell ref="M286:O286"/>
    <mergeCell ref="AE286:AJ286"/>
    <mergeCell ref="M281:O281"/>
    <mergeCell ref="AE281:AJ281"/>
    <mergeCell ref="M282:O282"/>
    <mergeCell ref="AE282:AJ282"/>
    <mergeCell ref="M283:O283"/>
    <mergeCell ref="AE283:AJ283"/>
    <mergeCell ref="M278:O278"/>
    <mergeCell ref="AE278:AJ278"/>
    <mergeCell ref="M279:O279"/>
    <mergeCell ref="AE279:AJ279"/>
    <mergeCell ref="M280:O280"/>
    <mergeCell ref="AE280:AJ280"/>
    <mergeCell ref="M275:O275"/>
    <mergeCell ref="AE275:AJ275"/>
    <mergeCell ref="M276:O276"/>
    <mergeCell ref="AE276:AJ276"/>
    <mergeCell ref="M277:O277"/>
    <mergeCell ref="AE277:AJ277"/>
    <mergeCell ref="M272:O272"/>
    <mergeCell ref="AE272:AJ272"/>
    <mergeCell ref="M273:O273"/>
    <mergeCell ref="AE273:AJ273"/>
    <mergeCell ref="M274:O274"/>
    <mergeCell ref="AE274:AJ274"/>
    <mergeCell ref="M269:O269"/>
    <mergeCell ref="AE269:AJ269"/>
    <mergeCell ref="M270:O270"/>
    <mergeCell ref="AE270:AJ270"/>
    <mergeCell ref="M271:O271"/>
    <mergeCell ref="AE271:AJ271"/>
    <mergeCell ref="M266:O266"/>
    <mergeCell ref="AE266:AJ266"/>
    <mergeCell ref="M267:O267"/>
    <mergeCell ref="AE267:AJ267"/>
    <mergeCell ref="M268:O268"/>
    <mergeCell ref="AE268:AJ268"/>
    <mergeCell ref="M263:O263"/>
    <mergeCell ref="AE263:AJ263"/>
    <mergeCell ref="M264:O264"/>
    <mergeCell ref="AE264:AJ264"/>
    <mergeCell ref="M265:O265"/>
    <mergeCell ref="AE265:AJ265"/>
    <mergeCell ref="M260:O260"/>
    <mergeCell ref="AE260:AJ260"/>
    <mergeCell ref="M261:O261"/>
    <mergeCell ref="AE261:AJ261"/>
    <mergeCell ref="M262:O262"/>
    <mergeCell ref="AE262:AJ262"/>
    <mergeCell ref="M257:O257"/>
    <mergeCell ref="AE257:AJ257"/>
    <mergeCell ref="M258:O258"/>
    <mergeCell ref="AE258:AJ258"/>
    <mergeCell ref="M259:O259"/>
    <mergeCell ref="AE259:AJ259"/>
    <mergeCell ref="M254:O254"/>
    <mergeCell ref="AE254:AJ254"/>
    <mergeCell ref="M255:O255"/>
    <mergeCell ref="AE255:AJ255"/>
    <mergeCell ref="M256:O256"/>
    <mergeCell ref="AE256:AJ256"/>
    <mergeCell ref="M251:O251"/>
    <mergeCell ref="AE251:AJ251"/>
    <mergeCell ref="M252:O252"/>
    <mergeCell ref="AE252:AJ252"/>
    <mergeCell ref="M253:O253"/>
    <mergeCell ref="AE253:AJ253"/>
    <mergeCell ref="M248:O248"/>
    <mergeCell ref="AE248:AJ248"/>
    <mergeCell ref="M249:O249"/>
    <mergeCell ref="AE249:AJ249"/>
    <mergeCell ref="M250:O250"/>
    <mergeCell ref="AE250:AJ250"/>
    <mergeCell ref="M245:O245"/>
    <mergeCell ref="AE245:AJ245"/>
    <mergeCell ref="M246:O246"/>
    <mergeCell ref="AE246:AJ246"/>
    <mergeCell ref="M247:O247"/>
    <mergeCell ref="AE247:AJ247"/>
    <mergeCell ref="M242:O242"/>
    <mergeCell ref="AE242:AJ242"/>
    <mergeCell ref="M243:O243"/>
    <mergeCell ref="AE243:AJ243"/>
    <mergeCell ref="M244:O244"/>
    <mergeCell ref="AE244:AJ244"/>
    <mergeCell ref="M239:O239"/>
    <mergeCell ref="AE239:AJ239"/>
    <mergeCell ref="M240:O240"/>
    <mergeCell ref="AE240:AJ240"/>
    <mergeCell ref="M241:O241"/>
    <mergeCell ref="AE241:AJ241"/>
    <mergeCell ref="M236:O236"/>
    <mergeCell ref="AE236:AJ236"/>
    <mergeCell ref="M237:O237"/>
    <mergeCell ref="AE237:AJ237"/>
    <mergeCell ref="M238:O238"/>
    <mergeCell ref="AE238:AJ238"/>
    <mergeCell ref="M233:O233"/>
    <mergeCell ref="AE233:AJ233"/>
    <mergeCell ref="M234:O234"/>
    <mergeCell ref="AE234:AJ234"/>
    <mergeCell ref="M235:O235"/>
    <mergeCell ref="AE235:AJ235"/>
    <mergeCell ref="M230:O230"/>
    <mergeCell ref="AE230:AJ230"/>
    <mergeCell ref="M231:O231"/>
    <mergeCell ref="AE231:AJ231"/>
    <mergeCell ref="M232:O232"/>
    <mergeCell ref="AE232:AJ232"/>
    <mergeCell ref="M227:O227"/>
    <mergeCell ref="AE227:AJ227"/>
    <mergeCell ref="M228:O228"/>
    <mergeCell ref="AE228:AJ228"/>
    <mergeCell ref="M229:O229"/>
    <mergeCell ref="AE229:AJ229"/>
    <mergeCell ref="M224:O224"/>
    <mergeCell ref="AE224:AJ224"/>
    <mergeCell ref="M225:O225"/>
    <mergeCell ref="AE225:AJ225"/>
    <mergeCell ref="M226:O226"/>
    <mergeCell ref="AE226:AJ226"/>
    <mergeCell ref="M221:O221"/>
    <mergeCell ref="AE221:AJ221"/>
    <mergeCell ref="M222:O222"/>
    <mergeCell ref="AE222:AJ222"/>
    <mergeCell ref="M223:O223"/>
    <mergeCell ref="AE223:AJ223"/>
    <mergeCell ref="M218:O218"/>
    <mergeCell ref="AE218:AJ218"/>
    <mergeCell ref="M219:O219"/>
    <mergeCell ref="AE219:AJ219"/>
    <mergeCell ref="M220:O220"/>
    <mergeCell ref="AE220:AJ220"/>
    <mergeCell ref="M215:O215"/>
    <mergeCell ref="AE215:AJ215"/>
    <mergeCell ref="M216:O216"/>
    <mergeCell ref="AE216:AJ216"/>
    <mergeCell ref="M217:O217"/>
    <mergeCell ref="AE217:AJ217"/>
    <mergeCell ref="M212:O212"/>
    <mergeCell ref="AE212:AJ212"/>
    <mergeCell ref="M213:O213"/>
    <mergeCell ref="AE213:AJ213"/>
    <mergeCell ref="M214:O214"/>
    <mergeCell ref="AE214:AJ214"/>
    <mergeCell ref="M209:O209"/>
    <mergeCell ref="AE209:AJ209"/>
    <mergeCell ref="M210:O210"/>
    <mergeCell ref="AE210:AJ210"/>
    <mergeCell ref="M211:O211"/>
    <mergeCell ref="AE211:AJ211"/>
    <mergeCell ref="M206:O206"/>
    <mergeCell ref="AE206:AJ206"/>
    <mergeCell ref="M207:O207"/>
    <mergeCell ref="AE207:AJ207"/>
    <mergeCell ref="M208:O208"/>
    <mergeCell ref="AE208:AJ208"/>
    <mergeCell ref="M203:O203"/>
    <mergeCell ref="AE203:AJ203"/>
    <mergeCell ref="M204:O204"/>
    <mergeCell ref="AE204:AJ204"/>
    <mergeCell ref="M205:O205"/>
    <mergeCell ref="AE205:AJ205"/>
    <mergeCell ref="M200:O200"/>
    <mergeCell ref="AE200:AJ200"/>
    <mergeCell ref="M201:O201"/>
    <mergeCell ref="AE201:AJ201"/>
    <mergeCell ref="M202:O202"/>
    <mergeCell ref="AE202:AJ202"/>
    <mergeCell ref="M197:O197"/>
    <mergeCell ref="AE197:AJ197"/>
    <mergeCell ref="M198:O198"/>
    <mergeCell ref="AE198:AJ198"/>
    <mergeCell ref="M199:O199"/>
    <mergeCell ref="AE199:AJ199"/>
    <mergeCell ref="M194:O194"/>
    <mergeCell ref="AE194:AJ194"/>
    <mergeCell ref="M195:O195"/>
    <mergeCell ref="AE195:AJ195"/>
    <mergeCell ref="M196:O196"/>
    <mergeCell ref="AE196:AJ196"/>
    <mergeCell ref="M191:O191"/>
    <mergeCell ref="AE191:AJ191"/>
    <mergeCell ref="M192:O192"/>
    <mergeCell ref="AE192:AJ192"/>
    <mergeCell ref="M193:O193"/>
    <mergeCell ref="AE193:AJ193"/>
    <mergeCell ref="M188:O188"/>
    <mergeCell ref="AE188:AJ188"/>
    <mergeCell ref="M189:O189"/>
    <mergeCell ref="AE189:AJ189"/>
    <mergeCell ref="M190:O190"/>
    <mergeCell ref="AE190:AJ190"/>
    <mergeCell ref="M185:O185"/>
    <mergeCell ref="AE185:AJ185"/>
    <mergeCell ref="M186:O186"/>
    <mergeCell ref="AE186:AJ186"/>
    <mergeCell ref="M187:O187"/>
    <mergeCell ref="AE187:AJ187"/>
    <mergeCell ref="M182:O182"/>
    <mergeCell ref="AE182:AJ182"/>
    <mergeCell ref="M183:O183"/>
    <mergeCell ref="AE183:AJ183"/>
    <mergeCell ref="M184:O184"/>
    <mergeCell ref="AE184:AJ184"/>
    <mergeCell ref="M179:O179"/>
    <mergeCell ref="AE179:AJ179"/>
    <mergeCell ref="M180:O180"/>
    <mergeCell ref="AE180:AJ180"/>
    <mergeCell ref="M181:O181"/>
    <mergeCell ref="AE181:AJ181"/>
    <mergeCell ref="M176:O176"/>
    <mergeCell ref="AE176:AJ176"/>
    <mergeCell ref="M177:O177"/>
    <mergeCell ref="AE177:AJ177"/>
    <mergeCell ref="M178:O178"/>
    <mergeCell ref="AE178:AJ178"/>
    <mergeCell ref="M173:O173"/>
    <mergeCell ref="AE173:AJ173"/>
    <mergeCell ref="M174:O174"/>
    <mergeCell ref="AE174:AJ174"/>
    <mergeCell ref="M175:O175"/>
    <mergeCell ref="AE175:AJ175"/>
    <mergeCell ref="M170:O170"/>
    <mergeCell ref="AE170:AJ170"/>
    <mergeCell ref="M171:O171"/>
    <mergeCell ref="AE171:AJ171"/>
    <mergeCell ref="M172:O172"/>
    <mergeCell ref="AE172:AJ172"/>
    <mergeCell ref="M167:O167"/>
    <mergeCell ref="AE167:AJ167"/>
    <mergeCell ref="M168:O168"/>
    <mergeCell ref="AE168:AJ168"/>
    <mergeCell ref="M169:O169"/>
    <mergeCell ref="AE169:AJ169"/>
    <mergeCell ref="M164:O164"/>
    <mergeCell ref="AE164:AJ164"/>
    <mergeCell ref="M165:O165"/>
    <mergeCell ref="AE165:AJ165"/>
    <mergeCell ref="M166:O166"/>
    <mergeCell ref="AE166:AJ166"/>
    <mergeCell ref="M161:O161"/>
    <mergeCell ref="AE161:AJ161"/>
    <mergeCell ref="M162:O162"/>
    <mergeCell ref="AE162:AJ162"/>
    <mergeCell ref="M163:O163"/>
    <mergeCell ref="AE163:AJ163"/>
    <mergeCell ref="M158:O158"/>
    <mergeCell ref="AE158:AJ158"/>
    <mergeCell ref="M159:O159"/>
    <mergeCell ref="AE159:AJ159"/>
    <mergeCell ref="M160:O160"/>
    <mergeCell ref="AE160:AJ160"/>
    <mergeCell ref="M155:O155"/>
    <mergeCell ref="AE155:AJ155"/>
    <mergeCell ref="M156:O156"/>
    <mergeCell ref="AE156:AJ156"/>
    <mergeCell ref="M157:O157"/>
    <mergeCell ref="AE157:AJ157"/>
    <mergeCell ref="M152:O152"/>
    <mergeCell ref="AE152:AJ152"/>
    <mergeCell ref="M153:O153"/>
    <mergeCell ref="AE153:AJ153"/>
    <mergeCell ref="M154:O154"/>
    <mergeCell ref="AE154:AJ154"/>
    <mergeCell ref="M149:O149"/>
    <mergeCell ref="AE149:AJ149"/>
    <mergeCell ref="M150:O150"/>
    <mergeCell ref="AE150:AJ150"/>
    <mergeCell ref="M151:O151"/>
    <mergeCell ref="AE151:AJ151"/>
    <mergeCell ref="M146:O146"/>
    <mergeCell ref="AE146:AJ146"/>
    <mergeCell ref="M147:O147"/>
    <mergeCell ref="AE147:AJ147"/>
    <mergeCell ref="M148:O148"/>
    <mergeCell ref="AE148:AJ148"/>
    <mergeCell ref="M143:O143"/>
    <mergeCell ref="AE143:AJ143"/>
    <mergeCell ref="M144:O144"/>
    <mergeCell ref="AE144:AJ144"/>
    <mergeCell ref="M145:O145"/>
    <mergeCell ref="AE145:AJ145"/>
    <mergeCell ref="M140:O140"/>
    <mergeCell ref="AE140:AJ140"/>
    <mergeCell ref="M141:O141"/>
    <mergeCell ref="AE141:AJ141"/>
    <mergeCell ref="M142:O142"/>
    <mergeCell ref="AE142:AJ142"/>
    <mergeCell ref="M137:O137"/>
    <mergeCell ref="AE137:AJ137"/>
    <mergeCell ref="M138:O138"/>
    <mergeCell ref="AE138:AJ138"/>
    <mergeCell ref="M139:O139"/>
    <mergeCell ref="AE139:AJ139"/>
    <mergeCell ref="M134:O134"/>
    <mergeCell ref="AE134:AJ134"/>
    <mergeCell ref="M135:O135"/>
    <mergeCell ref="AE135:AJ135"/>
    <mergeCell ref="M136:O136"/>
    <mergeCell ref="AE136:AJ136"/>
    <mergeCell ref="M131:O131"/>
    <mergeCell ref="AE131:AJ131"/>
    <mergeCell ref="M132:O132"/>
    <mergeCell ref="AE132:AJ132"/>
    <mergeCell ref="M133:O133"/>
    <mergeCell ref="AE133:AJ133"/>
    <mergeCell ref="M128:O128"/>
    <mergeCell ref="AE128:AJ128"/>
    <mergeCell ref="M129:O129"/>
    <mergeCell ref="AE129:AJ129"/>
    <mergeCell ref="M130:O130"/>
    <mergeCell ref="AE130:AJ130"/>
    <mergeCell ref="M125:O125"/>
    <mergeCell ref="AE125:AJ125"/>
    <mergeCell ref="M126:O126"/>
    <mergeCell ref="AE126:AJ126"/>
    <mergeCell ref="M127:O127"/>
    <mergeCell ref="AE127:AJ127"/>
    <mergeCell ref="M122:O122"/>
    <mergeCell ref="AE122:AJ122"/>
    <mergeCell ref="M123:O123"/>
    <mergeCell ref="AE123:AJ123"/>
    <mergeCell ref="M124:O124"/>
    <mergeCell ref="AE124:AJ124"/>
    <mergeCell ref="M119:O119"/>
    <mergeCell ref="AE119:AJ119"/>
    <mergeCell ref="M120:O120"/>
    <mergeCell ref="AE120:AJ120"/>
    <mergeCell ref="M121:O121"/>
    <mergeCell ref="AE121:AJ121"/>
    <mergeCell ref="M116:O116"/>
    <mergeCell ref="AE116:AJ116"/>
    <mergeCell ref="M117:O117"/>
    <mergeCell ref="AE117:AJ117"/>
    <mergeCell ref="M118:O118"/>
    <mergeCell ref="AE118:AJ118"/>
    <mergeCell ref="M113:O113"/>
    <mergeCell ref="AE113:AJ113"/>
    <mergeCell ref="M114:O114"/>
    <mergeCell ref="AE114:AJ114"/>
    <mergeCell ref="M115:O115"/>
    <mergeCell ref="AE115:AJ115"/>
    <mergeCell ref="M110:O110"/>
    <mergeCell ref="AE110:AJ110"/>
    <mergeCell ref="M111:O111"/>
    <mergeCell ref="AE111:AJ111"/>
    <mergeCell ref="M112:O112"/>
    <mergeCell ref="AE112:AJ112"/>
    <mergeCell ref="M107:O107"/>
    <mergeCell ref="AE107:AJ107"/>
    <mergeCell ref="M108:O108"/>
    <mergeCell ref="AE108:AJ108"/>
    <mergeCell ref="M109:O109"/>
    <mergeCell ref="AE109:AJ109"/>
    <mergeCell ref="M104:O104"/>
    <mergeCell ref="AE104:AJ104"/>
    <mergeCell ref="M105:O105"/>
    <mergeCell ref="AE105:AJ105"/>
    <mergeCell ref="M106:O106"/>
    <mergeCell ref="AE106:AJ106"/>
    <mergeCell ref="M101:O101"/>
    <mergeCell ref="AE101:AJ101"/>
    <mergeCell ref="M102:O102"/>
    <mergeCell ref="AE102:AJ102"/>
    <mergeCell ref="M103:O103"/>
    <mergeCell ref="AE103:AJ103"/>
    <mergeCell ref="M98:O98"/>
    <mergeCell ref="AE98:AJ98"/>
    <mergeCell ref="M99:O99"/>
    <mergeCell ref="AE99:AJ99"/>
    <mergeCell ref="M100:O100"/>
    <mergeCell ref="AE100:AJ100"/>
    <mergeCell ref="M95:O95"/>
    <mergeCell ref="AE95:AJ95"/>
    <mergeCell ref="M96:O96"/>
    <mergeCell ref="AE96:AJ96"/>
    <mergeCell ref="M97:O97"/>
    <mergeCell ref="AE97:AJ97"/>
    <mergeCell ref="M92:O92"/>
    <mergeCell ref="AE92:AJ92"/>
    <mergeCell ref="M93:O93"/>
    <mergeCell ref="AE93:AJ93"/>
    <mergeCell ref="M94:O94"/>
    <mergeCell ref="AE94:AJ94"/>
    <mergeCell ref="M89:O89"/>
    <mergeCell ref="AE89:AJ89"/>
    <mergeCell ref="M90:O90"/>
    <mergeCell ref="AE90:AJ90"/>
    <mergeCell ref="M91:O91"/>
    <mergeCell ref="AE91:AJ91"/>
    <mergeCell ref="M86:O86"/>
    <mergeCell ref="AE86:AJ86"/>
    <mergeCell ref="M87:O87"/>
    <mergeCell ref="AE87:AJ87"/>
    <mergeCell ref="M88:O88"/>
    <mergeCell ref="AE88:AJ88"/>
    <mergeCell ref="M83:O83"/>
    <mergeCell ref="AE83:AJ83"/>
    <mergeCell ref="M84:O84"/>
    <mergeCell ref="AE84:AJ84"/>
    <mergeCell ref="M85:O85"/>
    <mergeCell ref="AE85:AJ85"/>
    <mergeCell ref="M80:O80"/>
    <mergeCell ref="AE80:AJ80"/>
    <mergeCell ref="M81:O81"/>
    <mergeCell ref="AE81:AJ81"/>
    <mergeCell ref="M82:O82"/>
    <mergeCell ref="AE82:AJ82"/>
    <mergeCell ref="M77:O77"/>
    <mergeCell ref="AE77:AJ77"/>
    <mergeCell ref="M78:O78"/>
    <mergeCell ref="AE78:AJ78"/>
    <mergeCell ref="M79:O79"/>
    <mergeCell ref="AE79:AJ79"/>
    <mergeCell ref="M74:O74"/>
    <mergeCell ref="AE74:AJ74"/>
    <mergeCell ref="M75:O75"/>
    <mergeCell ref="AE75:AJ75"/>
    <mergeCell ref="M76:O76"/>
    <mergeCell ref="AE76:AJ76"/>
    <mergeCell ref="M71:O71"/>
    <mergeCell ref="AE71:AJ71"/>
    <mergeCell ref="M72:O72"/>
    <mergeCell ref="AE72:AJ72"/>
    <mergeCell ref="M73:O73"/>
    <mergeCell ref="AE73:AJ73"/>
    <mergeCell ref="M68:O68"/>
    <mergeCell ref="AE68:AJ68"/>
    <mergeCell ref="M69:O69"/>
    <mergeCell ref="AE69:AJ69"/>
    <mergeCell ref="M70:O70"/>
    <mergeCell ref="AE70:AJ70"/>
    <mergeCell ref="M65:O65"/>
    <mergeCell ref="AE65:AJ65"/>
    <mergeCell ref="M66:O66"/>
    <mergeCell ref="AE66:AJ66"/>
    <mergeCell ref="M67:O67"/>
    <mergeCell ref="AE67:AJ67"/>
    <mergeCell ref="M62:O62"/>
    <mergeCell ref="AE62:AJ62"/>
    <mergeCell ref="M63:O63"/>
    <mergeCell ref="AE63:AJ63"/>
    <mergeCell ref="M64:O64"/>
    <mergeCell ref="AE64:AJ64"/>
    <mergeCell ref="M59:O59"/>
    <mergeCell ref="AE59:AJ59"/>
    <mergeCell ref="M60:O60"/>
    <mergeCell ref="AE60:AJ60"/>
    <mergeCell ref="M61:O61"/>
    <mergeCell ref="AE61:AJ61"/>
    <mergeCell ref="M56:O56"/>
    <mergeCell ref="AE56:AJ56"/>
    <mergeCell ref="M57:O57"/>
    <mergeCell ref="AE57:AJ57"/>
    <mergeCell ref="M58:O58"/>
    <mergeCell ref="AE58:AJ58"/>
    <mergeCell ref="M53:O53"/>
    <mergeCell ref="AE53:AJ53"/>
    <mergeCell ref="M54:O54"/>
    <mergeCell ref="AE54:AJ54"/>
    <mergeCell ref="M55:O55"/>
    <mergeCell ref="AE55:AJ55"/>
    <mergeCell ref="M50:O50"/>
    <mergeCell ref="AE50:AJ50"/>
    <mergeCell ref="M51:O51"/>
    <mergeCell ref="AE51:AJ51"/>
    <mergeCell ref="M52:O52"/>
    <mergeCell ref="AE52:AJ52"/>
    <mergeCell ref="M47:O47"/>
    <mergeCell ref="AE47:AJ47"/>
    <mergeCell ref="M48:O48"/>
    <mergeCell ref="AE48:AJ48"/>
    <mergeCell ref="M49:O49"/>
    <mergeCell ref="AE49:AJ49"/>
    <mergeCell ref="M44:O44"/>
    <mergeCell ref="AE44:AJ44"/>
    <mergeCell ref="M45:O45"/>
    <mergeCell ref="AE45:AJ45"/>
    <mergeCell ref="M46:O46"/>
    <mergeCell ref="AE46:AJ46"/>
    <mergeCell ref="M41:O41"/>
    <mergeCell ref="AE41:AJ41"/>
    <mergeCell ref="M42:O42"/>
    <mergeCell ref="AE42:AJ42"/>
    <mergeCell ref="M43:O43"/>
    <mergeCell ref="AE43:AJ43"/>
    <mergeCell ref="M38:O38"/>
    <mergeCell ref="AE38:AJ38"/>
    <mergeCell ref="M39:O39"/>
    <mergeCell ref="AE39:AJ39"/>
    <mergeCell ref="M40:O40"/>
    <mergeCell ref="AE40:AJ40"/>
    <mergeCell ref="M35:O35"/>
    <mergeCell ref="AE35:AJ35"/>
    <mergeCell ref="M36:O36"/>
    <mergeCell ref="AE36:AJ36"/>
    <mergeCell ref="M37:O37"/>
    <mergeCell ref="AE37:AJ37"/>
    <mergeCell ref="M32:O32"/>
    <mergeCell ref="AE32:AJ32"/>
    <mergeCell ref="M33:O33"/>
    <mergeCell ref="AE33:AJ33"/>
    <mergeCell ref="M34:O34"/>
    <mergeCell ref="AE34:AJ34"/>
    <mergeCell ref="M29:O29"/>
    <mergeCell ref="AE29:AJ29"/>
    <mergeCell ref="M30:O30"/>
    <mergeCell ref="AE30:AJ30"/>
    <mergeCell ref="M31:O31"/>
    <mergeCell ref="AE31:AJ31"/>
    <mergeCell ref="M26:O26"/>
    <mergeCell ref="AE26:AJ26"/>
    <mergeCell ref="M27:O27"/>
    <mergeCell ref="AE27:AJ27"/>
    <mergeCell ref="M28:O28"/>
    <mergeCell ref="AE28:AJ28"/>
    <mergeCell ref="M23:O23"/>
    <mergeCell ref="AE23:AJ23"/>
    <mergeCell ref="M24:O24"/>
    <mergeCell ref="AE24:AJ24"/>
    <mergeCell ref="M25:O25"/>
    <mergeCell ref="AE25:AJ25"/>
    <mergeCell ref="M20:O20"/>
    <mergeCell ref="AE20:AJ20"/>
    <mergeCell ref="M21:O21"/>
    <mergeCell ref="AE21:AJ21"/>
    <mergeCell ref="M22:O22"/>
    <mergeCell ref="AE22:AJ22"/>
    <mergeCell ref="M17:O17"/>
    <mergeCell ref="AE17:AJ17"/>
    <mergeCell ref="M18:O18"/>
    <mergeCell ref="AE18:AJ18"/>
    <mergeCell ref="M19:O19"/>
    <mergeCell ref="AE19:AJ19"/>
    <mergeCell ref="M14:O14"/>
    <mergeCell ref="R14:S14"/>
    <mergeCell ref="AE14:AJ14"/>
    <mergeCell ref="M15:O15"/>
    <mergeCell ref="AE15:AJ15"/>
    <mergeCell ref="M16:O16"/>
    <mergeCell ref="AE16:AJ16"/>
    <mergeCell ref="H11:L11"/>
    <mergeCell ref="AE12:AJ12"/>
    <mergeCell ref="A13:B13"/>
    <mergeCell ref="C13:L13"/>
    <mergeCell ref="AE13:AJ13"/>
    <mergeCell ref="AL13:AN13"/>
    <mergeCell ref="P5:P8"/>
    <mergeCell ref="I6:J6"/>
    <mergeCell ref="A7:B9"/>
    <mergeCell ref="I7:J7"/>
    <mergeCell ref="I8:J8"/>
    <mergeCell ref="I9:J9"/>
    <mergeCell ref="B1:P1"/>
    <mergeCell ref="I2:P2"/>
    <mergeCell ref="A3:B6"/>
    <mergeCell ref="C3:H6"/>
    <mergeCell ref="I3:J4"/>
    <mergeCell ref="K3:L3"/>
    <mergeCell ref="M3:N3"/>
    <mergeCell ref="O3:P3"/>
    <mergeCell ref="I5:J5"/>
    <mergeCell ref="O5:O6"/>
  </mergeCells>
  <phoneticPr fontId="2"/>
  <conditionalFormatting sqref="D7:D9 F8:F9">
    <cfRule type="containsBlanks" dxfId="0" priority="1">
      <formula>LEN(TRIM(D7))=0</formula>
    </cfRule>
  </conditionalFormatting>
  <dataValidations count="4">
    <dataValidation type="list" allowBlank="1" showInputMessage="1" showErrorMessage="1" sqref="F15:F116" xr:uid="{00000000-0002-0000-0100-000000000000}">
      <formula1>$AB$1:$AB$3</formula1>
    </dataValidation>
    <dataValidation type="list" allowBlank="1" showInputMessage="1" showErrorMessage="1" sqref="C15:C55" xr:uid="{00000000-0002-0000-0100-000001000000}">
      <formula1>$Z$1:$Z$2</formula1>
    </dataValidation>
    <dataValidation type="list" allowBlank="1" showInputMessage="1" showErrorMessage="1" sqref="D15:D116" xr:uid="{00000000-0002-0000-0100-000002000000}">
      <formula1>$AA$1:$AA$13</formula1>
    </dataValidation>
    <dataValidation type="list" allowBlank="1" showInputMessage="1" showErrorMessage="1" sqref="G15:L454" xr:uid="{00000000-0002-0000-0100-000003000000}">
      <formula1>$AC$1</formula1>
    </dataValidation>
  </dataValidations>
  <pageMargins left="0.70866141732283472" right="0.31496062992125984" top="0.39370078740157483" bottom="0.35433070866141736" header="0.31496062992125984" footer="0"/>
  <pageSetup paperSize="9" scale="85" fitToHeight="0" orientation="portrait" r:id="rId1"/>
  <headerFooter>
    <oddFooter>&amp;L&amp;6 2024年4月版</oddFooter>
  </headerFooter>
  <rowBreaks count="8" manualBreakCount="8">
    <brk id="54" max="15" man="1"/>
    <brk id="104" max="16" man="1"/>
    <brk id="154" max="18" man="1"/>
    <brk id="204" max="18" man="1"/>
    <brk id="254" max="18" man="1"/>
    <brk id="304" max="18" man="1"/>
    <brk id="354" max="18" man="1"/>
    <brk id="404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利用者一覧表 </vt:lpstr>
      <vt:lpstr>利用者一覧表  （記入例）</vt:lpstr>
      <vt:lpstr>'利用者一覧表 '!Print_Area</vt:lpstr>
      <vt:lpstr>'利用者一覧表  （記入例）'!Print_Area</vt:lpstr>
      <vt:lpstr>'利用者一覧表 '!Print_Titles</vt:lpstr>
      <vt:lpstr>'利用者一覧表  （記入例）'!Print_Titles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2024-06-27T00:11:03Z</dcterms:created>
  <dcterms:modified xsi:type="dcterms:W3CDTF">2025-11-28T09:36:18Z</dcterms:modified>
</cp:coreProperties>
</file>