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９\"/>
    </mc:Choice>
  </mc:AlternateContent>
  <xr:revisionPtr revIDLastSave="0" documentId="13_ncr:1_{30BAE38E-B0A7-4ABC-A914-B2C9D7AFFA5C}" xr6:coauthVersionLast="47" xr6:coauthVersionMax="47" xr10:uidLastSave="{00000000-0000-0000-0000-000000000000}"/>
  <bookViews>
    <workbookView xWindow="-120" yWindow="-120" windowWidth="29040" windowHeight="15720" tabRatio="733" xr2:uid="{A9A8FBE1-2D7A-4A9B-A340-F479D71416DE}"/>
  </bookViews>
  <sheets>
    <sheet name="①スライサー完成" sheetId="1" r:id="rId1"/>
    <sheet name="スライサー実践" sheetId="2" r:id="rId2"/>
    <sheet name="②雑学小技集" sheetId="3" r:id="rId3"/>
    <sheet name="③効率よく入力" sheetId="4" r:id="rId4"/>
    <sheet name="④文字列型の日付" sheetId="5" r:id="rId5"/>
    <sheet name="⑤ちょっとした小技" sheetId="6" r:id="rId6"/>
    <sheet name="小技実践" sheetId="9" r:id="rId7"/>
    <sheet name="⑥クイック分析" sheetId="7" r:id="rId8"/>
    <sheet name="合　　計" sheetId="10" r:id="rId9"/>
    <sheet name="ﾃｰﾌﾞﾙ･ｽﾊﾟｰｸﾗｲﾝ" sheetId="11" r:id="rId10"/>
  </sheets>
  <definedNames>
    <definedName name="スライサー_利用区分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7" l="1"/>
  <c r="K30" i="7"/>
  <c r="K29" i="7"/>
  <c r="K26" i="7"/>
  <c r="K25" i="7"/>
  <c r="K24" i="7"/>
  <c r="K23" i="7"/>
  <c r="K22" i="7"/>
  <c r="K21" i="7"/>
  <c r="K20" i="7"/>
  <c r="K19" i="7"/>
  <c r="K28" i="7" s="1"/>
  <c r="R24" i="11" l="1"/>
  <c r="R23" i="11"/>
  <c r="R22" i="11"/>
  <c r="R21" i="11"/>
  <c r="R20" i="11"/>
  <c r="M25" i="10" l="1"/>
  <c r="N19" i="10"/>
  <c r="N20" i="10"/>
  <c r="N21" i="10"/>
  <c r="N22" i="10"/>
  <c r="N23" i="10"/>
  <c r="N24" i="10"/>
  <c r="L25" i="10"/>
  <c r="K25" i="10"/>
  <c r="J25" i="10"/>
  <c r="I25" i="10"/>
  <c r="M24" i="10"/>
  <c r="M23" i="10"/>
  <c r="M22" i="10"/>
  <c r="M21" i="10"/>
  <c r="M20" i="10"/>
  <c r="M19" i="10"/>
  <c r="M12" i="7" l="1"/>
  <c r="M13" i="7" s="1"/>
  <c r="M9" i="7"/>
  <c r="L9" i="7"/>
  <c r="M8" i="7"/>
  <c r="L8" i="7"/>
  <c r="M7" i="7"/>
  <c r="L7" i="7"/>
  <c r="M6" i="7"/>
  <c r="L6" i="7"/>
  <c r="M5" i="7"/>
  <c r="L5" i="7"/>
  <c r="M12" i="10"/>
  <c r="M13" i="10" s="1"/>
  <c r="M9" i="10"/>
  <c r="L9" i="10"/>
  <c r="M8" i="10"/>
  <c r="L8" i="10"/>
  <c r="M7" i="10"/>
  <c r="L7" i="10"/>
  <c r="M6" i="10"/>
  <c r="L6" i="10"/>
  <c r="M5" i="10"/>
  <c r="L5" i="10"/>
  <c r="M12" i="11"/>
  <c r="M13" i="11" s="1"/>
  <c r="M9" i="11"/>
  <c r="L9" i="11"/>
  <c r="M8" i="11"/>
  <c r="L8" i="11"/>
  <c r="M7" i="11"/>
  <c r="L7" i="11"/>
  <c r="M6" i="11"/>
  <c r="L6" i="11"/>
  <c r="M5" i="11"/>
  <c r="M11" i="11" s="1"/>
  <c r="L5" i="11"/>
  <c r="M11" i="7" l="1"/>
  <c r="M11" i="10"/>
  <c r="G3" i="6" l="1"/>
  <c r="G4" i="6"/>
  <c r="G5" i="6"/>
  <c r="G6" i="6"/>
  <c r="G7" i="6"/>
  <c r="G8" i="6"/>
  <c r="G9" i="6"/>
  <c r="G10" i="6"/>
  <c r="G2" i="6"/>
  <c r="B2" i="5"/>
  <c r="I1" i="1"/>
</calcChain>
</file>

<file path=xl/sharedStrings.xml><?xml version="1.0" encoding="utf-8"?>
<sst xmlns="http://schemas.openxmlformats.org/spreadsheetml/2006/main" count="318" uniqueCount="171">
  <si>
    <t>管理№</t>
    <rPh sb="0" eb="2">
      <t>カンリ</t>
    </rPh>
    <phoneticPr fontId="1"/>
  </si>
  <si>
    <t>利用年月日</t>
    <rPh sb="0" eb="2">
      <t>リヨウ</t>
    </rPh>
    <rPh sb="2" eb="5">
      <t>ネンガッピ</t>
    </rPh>
    <phoneticPr fontId="1"/>
  </si>
  <si>
    <t>会員№</t>
    <rPh sb="0" eb="2">
      <t>カイイン</t>
    </rPh>
    <phoneticPr fontId="1"/>
  </si>
  <si>
    <t>氏名</t>
    <rPh sb="0" eb="2">
      <t>シメイ</t>
    </rPh>
    <phoneticPr fontId="1"/>
  </si>
  <si>
    <t>利用区分</t>
    <rPh sb="0" eb="2">
      <t>リヨウ</t>
    </rPh>
    <rPh sb="2" eb="4">
      <t>クブン</t>
    </rPh>
    <phoneticPr fontId="1"/>
  </si>
  <si>
    <t>利用代金</t>
    <rPh sb="0" eb="2">
      <t>リヨウ</t>
    </rPh>
    <rPh sb="2" eb="4">
      <t>ダイキン</t>
    </rPh>
    <phoneticPr fontId="1"/>
  </si>
  <si>
    <t>消費税</t>
    <rPh sb="0" eb="3">
      <t>ショウヒゼイ</t>
    </rPh>
    <phoneticPr fontId="1"/>
  </si>
  <si>
    <t>税込代金</t>
    <rPh sb="0" eb="2">
      <t>ゼイコミ</t>
    </rPh>
    <rPh sb="2" eb="4">
      <t>ダイキン</t>
    </rPh>
    <phoneticPr fontId="1"/>
  </si>
  <si>
    <t>村瀬　稔彦</t>
    <rPh sb="0" eb="2">
      <t>ムラセ</t>
    </rPh>
    <rPh sb="3" eb="5">
      <t>トシヒコ</t>
    </rPh>
    <phoneticPr fontId="1"/>
  </si>
  <si>
    <t>ゴルフ</t>
  </si>
  <si>
    <t>野中　敏也</t>
    <phoneticPr fontId="1"/>
  </si>
  <si>
    <t>草野　萌子</t>
    <rPh sb="0" eb="2">
      <t>クサノ</t>
    </rPh>
    <rPh sb="3" eb="5">
      <t>モエコ</t>
    </rPh>
    <phoneticPr fontId="1"/>
  </si>
  <si>
    <t>ダイビング</t>
  </si>
  <si>
    <t>近藤　真央</t>
    <rPh sb="0" eb="2">
      <t>コンドウ</t>
    </rPh>
    <rPh sb="3" eb="5">
      <t>マオ</t>
    </rPh>
    <phoneticPr fontId="1"/>
  </si>
  <si>
    <t>坂井　早苗</t>
    <rPh sb="0" eb="2">
      <t>サカイ</t>
    </rPh>
    <rPh sb="3" eb="5">
      <t>サナエ</t>
    </rPh>
    <phoneticPr fontId="1"/>
  </si>
  <si>
    <t>鈴木　保一</t>
    <rPh sb="0" eb="2">
      <t>スズキ</t>
    </rPh>
    <rPh sb="3" eb="5">
      <t>ヤスカズ</t>
    </rPh>
    <phoneticPr fontId="1"/>
  </si>
  <si>
    <t>ヨット</t>
  </si>
  <si>
    <t>布施　友香</t>
    <rPh sb="0" eb="2">
      <t>フセ</t>
    </rPh>
    <rPh sb="3" eb="5">
      <t>ユカ</t>
    </rPh>
    <phoneticPr fontId="1"/>
  </si>
  <si>
    <t>井戸　剛</t>
    <rPh sb="0" eb="2">
      <t>イド</t>
    </rPh>
    <rPh sb="3" eb="4">
      <t>ツヨシ</t>
    </rPh>
    <phoneticPr fontId="1"/>
  </si>
  <si>
    <t>フィッシング</t>
  </si>
  <si>
    <t>天野　真未</t>
    <rPh sb="0" eb="2">
      <t>アマノ</t>
    </rPh>
    <rPh sb="3" eb="5">
      <t>マミ</t>
    </rPh>
    <phoneticPr fontId="1"/>
  </si>
  <si>
    <t>山城　まり</t>
    <rPh sb="0" eb="2">
      <t>ヤマシロ</t>
    </rPh>
    <phoneticPr fontId="1"/>
  </si>
  <si>
    <t>坂本　誠</t>
    <rPh sb="0" eb="2">
      <t>サカモト</t>
    </rPh>
    <rPh sb="3" eb="4">
      <t>マコト</t>
    </rPh>
    <phoneticPr fontId="1"/>
  </si>
  <si>
    <t>大月　賢一郎</t>
    <rPh sb="0" eb="2">
      <t>オオツキ</t>
    </rPh>
    <rPh sb="3" eb="6">
      <t>ケンイチロウ</t>
    </rPh>
    <phoneticPr fontId="1"/>
  </si>
  <si>
    <t>佐々木　喜一</t>
    <rPh sb="0" eb="3">
      <t>ササキ</t>
    </rPh>
    <rPh sb="4" eb="6">
      <t>キイチ</t>
    </rPh>
    <phoneticPr fontId="1"/>
  </si>
  <si>
    <t>星　龍太郎</t>
    <rPh sb="0" eb="1">
      <t>ホシ</t>
    </rPh>
    <rPh sb="2" eb="5">
      <t>リュウタロウ</t>
    </rPh>
    <phoneticPr fontId="1"/>
  </si>
  <si>
    <t>宍戸　真智子</t>
    <rPh sb="0" eb="2">
      <t>シシド</t>
    </rPh>
    <rPh sb="3" eb="6">
      <t>マチコ</t>
    </rPh>
    <phoneticPr fontId="1"/>
  </si>
  <si>
    <t>牧田　博</t>
    <rPh sb="0" eb="2">
      <t>マキタ</t>
    </rPh>
    <rPh sb="3" eb="4">
      <t>ヒロシ</t>
    </rPh>
    <phoneticPr fontId="1"/>
  </si>
  <si>
    <t>Ctrl＋T</t>
    <phoneticPr fontId="2"/>
  </si>
  <si>
    <t>テーブルデザイン</t>
    <phoneticPr fontId="2"/>
  </si>
  <si>
    <t>スライサーの挿入</t>
    <rPh sb="6" eb="8">
      <t>ソウニュウ</t>
    </rPh>
    <phoneticPr fontId="2"/>
  </si>
  <si>
    <t>りんご</t>
    <phoneticPr fontId="2"/>
  </si>
  <si>
    <t>みかん</t>
    <phoneticPr fontId="2"/>
  </si>
  <si>
    <t>ぶどう</t>
    <phoneticPr fontId="2"/>
  </si>
  <si>
    <t>すいか</t>
    <phoneticPr fontId="2"/>
  </si>
  <si>
    <t>氏名</t>
    <rPh sb="0" eb="2">
      <t>シメイ</t>
    </rPh>
    <phoneticPr fontId="2"/>
  </si>
  <si>
    <t>佐藤一</t>
    <rPh sb="0" eb="2">
      <t>サトウ</t>
    </rPh>
    <rPh sb="2" eb="3">
      <t>ハジメ</t>
    </rPh>
    <phoneticPr fontId="2"/>
  </si>
  <si>
    <t>五十嵐望</t>
    <rPh sb="0" eb="3">
      <t>イガラシ</t>
    </rPh>
    <rPh sb="3" eb="4">
      <t>ノゾミ</t>
    </rPh>
    <phoneticPr fontId="2"/>
  </si>
  <si>
    <t>斉藤智也</t>
    <rPh sb="0" eb="2">
      <t>サイトウ</t>
    </rPh>
    <rPh sb="2" eb="4">
      <t>トモヤ</t>
    </rPh>
    <phoneticPr fontId="2"/>
  </si>
  <si>
    <t>石原咲</t>
    <rPh sb="0" eb="2">
      <t>イシハラ</t>
    </rPh>
    <rPh sb="2" eb="3">
      <t>サ</t>
    </rPh>
    <phoneticPr fontId="2"/>
  </si>
  <si>
    <t>木村太一</t>
    <rPh sb="0" eb="2">
      <t>キムラ</t>
    </rPh>
    <rPh sb="2" eb="4">
      <t>タイチ</t>
    </rPh>
    <phoneticPr fontId="2"/>
  </si>
  <si>
    <t>佐々木竜</t>
    <rPh sb="0" eb="3">
      <t>ササキ</t>
    </rPh>
    <rPh sb="3" eb="4">
      <t>リュウ</t>
    </rPh>
    <phoneticPr fontId="2"/>
  </si>
  <si>
    <t>参加</t>
    <rPh sb="0" eb="2">
      <t>サンカ</t>
    </rPh>
    <phoneticPr fontId="2"/>
  </si>
  <si>
    <t>Alt＋↓</t>
    <phoneticPr fontId="2"/>
  </si>
  <si>
    <t>Alt→D→L</t>
    <phoneticPr fontId="2"/>
  </si>
  <si>
    <t>家におるとデレー</t>
    <rPh sb="0" eb="1">
      <t>イエ</t>
    </rPh>
    <phoneticPr fontId="2"/>
  </si>
  <si>
    <t>リスト</t>
    <phoneticPr fontId="2"/>
  </si>
  <si>
    <t>Ctrl＋１</t>
    <phoneticPr fontId="2"/>
  </si>
  <si>
    <t>ユーザー定規</t>
    <rPh sb="4" eb="6">
      <t>ジョウギ</t>
    </rPh>
    <phoneticPr fontId="2"/>
  </si>
  <si>
    <t>"○"</t>
    <phoneticPr fontId="2"/>
  </si>
  <si>
    <t>=A1*1</t>
    <phoneticPr fontId="2"/>
  </si>
  <si>
    <t>Shift＋Ctrl＋＃</t>
    <phoneticPr fontId="2"/>
  </si>
  <si>
    <t>2024/3/27</t>
    <phoneticPr fontId="2"/>
  </si>
  <si>
    <t>やってみよう</t>
    <phoneticPr fontId="2"/>
  </si>
  <si>
    <t>F2</t>
    <phoneticPr fontId="2"/>
  </si>
  <si>
    <t>Shift＋Home</t>
    <phoneticPr fontId="2"/>
  </si>
  <si>
    <t>Ctrl＋C</t>
    <phoneticPr fontId="2"/>
  </si>
  <si>
    <t>Esc</t>
    <phoneticPr fontId="2"/>
  </si>
  <si>
    <t>→</t>
    <phoneticPr fontId="2"/>
  </si>
  <si>
    <t>Shift＋７</t>
    <phoneticPr fontId="2"/>
  </si>
  <si>
    <t>Ctrl＋V</t>
    <phoneticPr fontId="2"/>
  </si>
  <si>
    <t>Enter</t>
    <phoneticPr fontId="2"/>
  </si>
  <si>
    <t>カーソルを入れる</t>
    <rPh sb="5" eb="6">
      <t>イ</t>
    </rPh>
    <phoneticPr fontId="2"/>
  </si>
  <si>
    <t>先頭まで選択する</t>
    <rPh sb="0" eb="2">
      <t>セントウ</t>
    </rPh>
    <rPh sb="4" eb="6">
      <t>センタク</t>
    </rPh>
    <phoneticPr fontId="2"/>
  </si>
  <si>
    <t>コピーする</t>
    <phoneticPr fontId="2"/>
  </si>
  <si>
    <t>カーソルを抜ける</t>
    <rPh sb="5" eb="6">
      <t>ヌ</t>
    </rPh>
    <phoneticPr fontId="2"/>
  </si>
  <si>
    <t>右へ移動</t>
    <rPh sb="0" eb="1">
      <t>ミギ</t>
    </rPh>
    <rPh sb="2" eb="4">
      <t>イドウ</t>
    </rPh>
    <phoneticPr fontId="2"/>
  </si>
  <si>
    <t>シングルクォーテーションを書く</t>
    <rPh sb="13" eb="14">
      <t>カ</t>
    </rPh>
    <phoneticPr fontId="2"/>
  </si>
  <si>
    <t>貼り付ける</t>
    <rPh sb="0" eb="1">
      <t>ハ</t>
    </rPh>
    <rPh sb="2" eb="3">
      <t>ツ</t>
    </rPh>
    <phoneticPr fontId="2"/>
  </si>
  <si>
    <t>決定する</t>
    <rPh sb="0" eb="2">
      <t>ケッテイ</t>
    </rPh>
    <phoneticPr fontId="2"/>
  </si>
  <si>
    <t>1p1t</t>
    <phoneticPr fontId="2"/>
  </si>
  <si>
    <t>1p</t>
    <phoneticPr fontId="2"/>
  </si>
  <si>
    <t>2p</t>
  </si>
  <si>
    <t>3p</t>
  </si>
  <si>
    <t>4p</t>
  </si>
  <si>
    <t>6p</t>
  </si>
  <si>
    <t>7p</t>
  </si>
  <si>
    <t>8p</t>
  </si>
  <si>
    <t>9p</t>
  </si>
  <si>
    <t>1p2t</t>
  </si>
  <si>
    <t>1p3t</t>
  </si>
  <si>
    <t>1p4t</t>
  </si>
  <si>
    <t>1p5t</t>
  </si>
  <si>
    <t>1p6t</t>
  </si>
  <si>
    <t>1p7t</t>
  </si>
  <si>
    <t>1p8t</t>
  </si>
  <si>
    <t>1p9t</t>
  </si>
  <si>
    <t>1t</t>
    <phoneticPr fontId="2"/>
  </si>
  <si>
    <t>2t</t>
  </si>
  <si>
    <t>3t</t>
  </si>
  <si>
    <t>4t</t>
  </si>
  <si>
    <t>5t</t>
  </si>
  <si>
    <t>6t</t>
  </si>
  <si>
    <t>7t</t>
  </si>
  <si>
    <t>8t</t>
  </si>
  <si>
    <t>9t</t>
  </si>
  <si>
    <t>日</t>
    <rPh sb="0" eb="1">
      <t>ニチ</t>
    </rPh>
    <phoneticPr fontId="2"/>
  </si>
  <si>
    <t>=E1&amp;F1</t>
    <phoneticPr fontId="2"/>
  </si>
  <si>
    <t>5p</t>
    <phoneticPr fontId="2"/>
  </si>
  <si>
    <t>演劇チケット予約状況</t>
    <rPh sb="0" eb="2">
      <t>エンゲキ</t>
    </rPh>
    <rPh sb="6" eb="8">
      <t>ヨヤク</t>
    </rPh>
    <rPh sb="8" eb="10">
      <t>ジョウキョウ</t>
    </rPh>
    <phoneticPr fontId="2"/>
  </si>
  <si>
    <t>種別</t>
    <rPh sb="0" eb="2">
      <t>シュベツ</t>
    </rPh>
    <phoneticPr fontId="2"/>
  </si>
  <si>
    <t>料金</t>
    <rPh sb="0" eb="2">
      <t>リョウキン</t>
    </rPh>
    <phoneticPr fontId="2"/>
  </si>
  <si>
    <t>座席数</t>
    <rPh sb="0" eb="3">
      <t>ザセキスウ</t>
    </rPh>
    <phoneticPr fontId="2"/>
  </si>
  <si>
    <t>予約数</t>
    <rPh sb="0" eb="2">
      <t>ヨヤク</t>
    </rPh>
    <rPh sb="2" eb="3">
      <t>スウ</t>
    </rPh>
    <phoneticPr fontId="2"/>
  </si>
  <si>
    <t>予約率</t>
    <rPh sb="0" eb="2">
      <t>ヨヤク</t>
    </rPh>
    <rPh sb="2" eb="3">
      <t>リツ</t>
    </rPh>
    <phoneticPr fontId="2"/>
  </si>
  <si>
    <t>売上高</t>
    <rPh sb="0" eb="2">
      <t>ウリアゲ</t>
    </rPh>
    <rPh sb="2" eb="3">
      <t>ダカ</t>
    </rPh>
    <phoneticPr fontId="2"/>
  </si>
  <si>
    <t>Ｓ　席</t>
    <rPh sb="2" eb="3">
      <t>セキ</t>
    </rPh>
    <phoneticPr fontId="2"/>
  </si>
  <si>
    <t>A　席</t>
    <rPh sb="2" eb="3">
      <t>セキ</t>
    </rPh>
    <phoneticPr fontId="2"/>
  </si>
  <si>
    <t>B　席</t>
    <rPh sb="2" eb="3">
      <t>セキ</t>
    </rPh>
    <phoneticPr fontId="2"/>
  </si>
  <si>
    <t>C　席</t>
    <rPh sb="2" eb="3">
      <t>セキ</t>
    </rPh>
    <phoneticPr fontId="2"/>
  </si>
  <si>
    <t>自由席</t>
    <rPh sb="0" eb="3">
      <t>ジユウセキ</t>
    </rPh>
    <phoneticPr fontId="2"/>
  </si>
  <si>
    <t>売上高計</t>
    <rPh sb="0" eb="2">
      <t>ウリアゲ</t>
    </rPh>
    <rPh sb="2" eb="3">
      <t>ダカ</t>
    </rPh>
    <rPh sb="3" eb="4">
      <t>ケイ</t>
    </rPh>
    <phoneticPr fontId="2"/>
  </si>
  <si>
    <t>予約数計</t>
    <rPh sb="0" eb="2">
      <t>ヨヤク</t>
    </rPh>
    <rPh sb="2" eb="3">
      <t>スウ</t>
    </rPh>
    <rPh sb="3" eb="4">
      <t>ケイ</t>
    </rPh>
    <phoneticPr fontId="2"/>
  </si>
  <si>
    <t>全予約率</t>
    <rPh sb="0" eb="1">
      <t>ゼン</t>
    </rPh>
    <rPh sb="1" eb="3">
      <t>ヨヤク</t>
    </rPh>
    <rPh sb="3" eb="4">
      <t>リツ</t>
    </rPh>
    <phoneticPr fontId="2"/>
  </si>
  <si>
    <t>テーブル</t>
    <phoneticPr fontId="2"/>
  </si>
  <si>
    <t>スパークライン</t>
    <phoneticPr fontId="2"/>
  </si>
  <si>
    <t>合計</t>
    <rPh sb="0" eb="2">
      <t>ゴウケイ</t>
    </rPh>
    <phoneticPr fontId="2"/>
  </si>
  <si>
    <t>書式設定</t>
    <rPh sb="0" eb="2">
      <t>ショシキ</t>
    </rPh>
    <rPh sb="2" eb="4">
      <t>セッテイ</t>
    </rPh>
    <phoneticPr fontId="2"/>
  </si>
  <si>
    <t>グラフ</t>
    <phoneticPr fontId="2"/>
  </si>
  <si>
    <t>第７回</t>
    <rPh sb="0" eb="1">
      <t>ダイ</t>
    </rPh>
    <rPh sb="2" eb="3">
      <t>カイ</t>
    </rPh>
    <phoneticPr fontId="2"/>
  </si>
  <si>
    <t>Jリーグ入場券販売枚数</t>
    <rPh sb="4" eb="6">
      <t>ニュウジョウ</t>
    </rPh>
    <rPh sb="6" eb="7">
      <t>ケン</t>
    </rPh>
    <rPh sb="7" eb="9">
      <t>ハンバイ</t>
    </rPh>
    <rPh sb="9" eb="11">
      <t>マイスウ</t>
    </rPh>
    <phoneticPr fontId="2"/>
  </si>
  <si>
    <t>競技場名</t>
    <rPh sb="0" eb="3">
      <t>キョウギジョウ</t>
    </rPh>
    <rPh sb="3" eb="4">
      <t>メイ</t>
    </rPh>
    <phoneticPr fontId="2"/>
  </si>
  <si>
    <t>一般</t>
    <rPh sb="0" eb="2">
      <t>イッパン</t>
    </rPh>
    <phoneticPr fontId="2"/>
  </si>
  <si>
    <t>ｼｰｽﾞﾝｼｰﾄ</t>
    <phoneticPr fontId="2"/>
  </si>
  <si>
    <t>後援会</t>
    <rPh sb="0" eb="3">
      <t>コウエンカイ</t>
    </rPh>
    <phoneticPr fontId="2"/>
  </si>
  <si>
    <t>その他</t>
    <rPh sb="2" eb="3">
      <t>タ</t>
    </rPh>
    <phoneticPr fontId="2"/>
  </si>
  <si>
    <t>横計</t>
    <rPh sb="0" eb="1">
      <t>ヨコ</t>
    </rPh>
    <rPh sb="1" eb="2">
      <t>ケイ</t>
    </rPh>
    <phoneticPr fontId="2"/>
  </si>
  <si>
    <t>横割合</t>
    <rPh sb="0" eb="1">
      <t>ヨコ</t>
    </rPh>
    <rPh sb="1" eb="3">
      <t>ワリアイ</t>
    </rPh>
    <phoneticPr fontId="2"/>
  </si>
  <si>
    <t>カシマ</t>
    <phoneticPr fontId="2"/>
  </si>
  <si>
    <t>駒場</t>
    <rPh sb="0" eb="2">
      <t>コマバ</t>
    </rPh>
    <phoneticPr fontId="2"/>
  </si>
  <si>
    <t>市原臨海</t>
    <rPh sb="0" eb="2">
      <t>イチハラ</t>
    </rPh>
    <rPh sb="2" eb="4">
      <t>リンカイ</t>
    </rPh>
    <phoneticPr fontId="2"/>
  </si>
  <si>
    <t>国立</t>
    <rPh sb="0" eb="2">
      <t>コクリツ</t>
    </rPh>
    <phoneticPr fontId="2"/>
  </si>
  <si>
    <t>瑞穂球場</t>
    <rPh sb="0" eb="2">
      <t>ミズホ</t>
    </rPh>
    <rPh sb="2" eb="4">
      <t>キュウジョウ</t>
    </rPh>
    <phoneticPr fontId="2"/>
  </si>
  <si>
    <t>三ッ沢</t>
    <rPh sb="0" eb="3">
      <t>ミツザワ</t>
    </rPh>
    <phoneticPr fontId="2"/>
  </si>
  <si>
    <t>縦計</t>
    <rPh sb="0" eb="1">
      <t>タテ</t>
    </rPh>
    <rPh sb="1" eb="2">
      <t>ケイ</t>
    </rPh>
    <phoneticPr fontId="2"/>
  </si>
  <si>
    <t>縦割合</t>
    <rPh sb="0" eb="1">
      <t>タテ</t>
    </rPh>
    <rPh sb="1" eb="3">
      <t>ワリアイ</t>
    </rPh>
    <phoneticPr fontId="2"/>
  </si>
  <si>
    <t>第１回</t>
    <rPh sb="0" eb="1">
      <t>ダイ</t>
    </rPh>
    <rPh sb="2" eb="3">
      <t>カイ</t>
    </rPh>
    <phoneticPr fontId="2"/>
  </si>
  <si>
    <t>第１０回</t>
    <rPh sb="0" eb="1">
      <t>ダイ</t>
    </rPh>
    <rPh sb="3" eb="4">
      <t>カイ</t>
    </rPh>
    <phoneticPr fontId="2"/>
  </si>
  <si>
    <t>ボディシャンプー売り上げ個数</t>
    <rPh sb="8" eb="9">
      <t>ウ</t>
    </rPh>
    <rPh sb="10" eb="11">
      <t>ア</t>
    </rPh>
    <rPh sb="12" eb="14">
      <t>コスウ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</si>
  <si>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</si>
  <si>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</si>
  <si>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月</t>
  </si>
  <si>
    <t>火</t>
  </si>
  <si>
    <t>水</t>
  </si>
  <si>
    <t>木</t>
  </si>
  <si>
    <t>金</t>
  </si>
  <si>
    <t>土</t>
  </si>
  <si>
    <t>売上金額</t>
    <rPh sb="0" eb="2">
      <t>ウリアゲ</t>
    </rPh>
    <rPh sb="2" eb="4">
      <t>キンガク</t>
    </rPh>
    <phoneticPr fontId="2"/>
  </si>
  <si>
    <t>ｼｬﾜｰｿｰﾌﾟ</t>
    <phoneticPr fontId="2"/>
  </si>
  <si>
    <t>ﾃｨｶﾞｰ</t>
    <phoneticPr fontId="2"/>
  </si>
  <si>
    <t>ｸｱﾀｲﾑ</t>
    <phoneticPr fontId="2"/>
  </si>
  <si>
    <t>植物物語</t>
    <rPh sb="0" eb="2">
      <t>ショクブツ</t>
    </rPh>
    <rPh sb="2" eb="4">
      <t>モノガタリ</t>
    </rPh>
    <phoneticPr fontId="2"/>
  </si>
  <si>
    <t>ｼｰﾌﾞﾘｰｽﾞ</t>
    <phoneticPr fontId="2"/>
  </si>
  <si>
    <t>売上金額計</t>
    <rPh sb="0" eb="2">
      <t>ウリアゲ</t>
    </rPh>
    <rPh sb="2" eb="4">
      <t>キンガク</t>
    </rPh>
    <rPh sb="4" eb="5">
      <t>ケイ</t>
    </rPh>
    <phoneticPr fontId="2"/>
  </si>
  <si>
    <t>売上個数計</t>
    <rPh sb="0" eb="2">
      <t>ウリアゲ</t>
    </rPh>
    <rPh sb="2" eb="4">
      <t>コスウ</t>
    </rPh>
    <rPh sb="4" eb="5">
      <t>ケイ</t>
    </rPh>
    <phoneticPr fontId="2"/>
  </si>
  <si>
    <t>最高個数</t>
    <rPh sb="0" eb="2">
      <t>サイコウ</t>
    </rPh>
    <rPh sb="2" eb="4">
      <t>コスウ</t>
    </rPh>
    <phoneticPr fontId="2"/>
  </si>
  <si>
    <t>第５回</t>
    <rPh sb="0" eb="1">
      <t>ダイ</t>
    </rPh>
    <rPh sb="2" eb="3">
      <t>カイ</t>
    </rPh>
    <phoneticPr fontId="2"/>
  </si>
  <si>
    <t>サンドイッチ注文一覧</t>
    <rPh sb="6" eb="8">
      <t>チュウモン</t>
    </rPh>
    <rPh sb="8" eb="10">
      <t>イチラン</t>
    </rPh>
    <phoneticPr fontId="2"/>
  </si>
  <si>
    <t>注文数</t>
    <rPh sb="0" eb="2">
      <t>チュウモン</t>
    </rPh>
    <rPh sb="2" eb="3">
      <t>カズ</t>
    </rPh>
    <phoneticPr fontId="2"/>
  </si>
  <si>
    <t>ミックス</t>
    <phoneticPr fontId="2"/>
  </si>
  <si>
    <t>野菜</t>
    <rPh sb="0" eb="2">
      <t>ヤサイ</t>
    </rPh>
    <phoneticPr fontId="2"/>
  </si>
  <si>
    <t>ハンバーグ</t>
    <phoneticPr fontId="2"/>
  </si>
  <si>
    <t>たまご</t>
    <phoneticPr fontId="2"/>
  </si>
  <si>
    <t>ツナ</t>
    <phoneticPr fontId="2"/>
  </si>
  <si>
    <t>ハムカツ</t>
    <phoneticPr fontId="2"/>
  </si>
  <si>
    <t>トンカツ</t>
    <phoneticPr fontId="2"/>
  </si>
  <si>
    <t>ポテト</t>
    <phoneticPr fontId="2"/>
  </si>
  <si>
    <t>売上金合計</t>
    <rPh sb="0" eb="2">
      <t>ウリアゲ</t>
    </rPh>
    <rPh sb="2" eb="3">
      <t>キン</t>
    </rPh>
    <rPh sb="3" eb="5">
      <t>ゴウケイ</t>
    </rPh>
    <phoneticPr fontId="2"/>
  </si>
  <si>
    <t>注文数合計</t>
    <rPh sb="0" eb="2">
      <t>チュウモン</t>
    </rPh>
    <rPh sb="2" eb="3">
      <t>カズ</t>
    </rPh>
    <rPh sb="3" eb="5">
      <t>ゴウケイ</t>
    </rPh>
    <phoneticPr fontId="2"/>
  </si>
  <si>
    <t>最高金額</t>
    <rPh sb="0" eb="2">
      <t>サイコウ</t>
    </rPh>
    <rPh sb="2" eb="4">
      <t>キンガク</t>
    </rPh>
    <phoneticPr fontId="2"/>
  </si>
  <si>
    <t>最低金額</t>
    <rPh sb="0" eb="2">
      <t>サイテイ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</si>
</sst>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○&quot;"/>
    <numFmt numFmtId="177" formatCode="0_);[Red]\(0\)"/>
    <numFmt numFmtId="178" formatCode="0.0%"/>
    <numFmt numFmtId="179" formatCode="[$-409]h:mm:ss\ AM/PM;@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6" fontId="4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0" xfId="0" quotePrefix="1" applyNumberFormat="1">
      <alignment vertical="center"/>
    </xf>
    <xf numFmtId="31" fontId="0" fillId="0" borderId="0" xfId="0" quotePrefix="1" applyNumberForma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0" xfId="0" quotePrefix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177" fontId="8" fillId="0" borderId="1" xfId="1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3" applyNumberFormat="1" applyFont="1" applyFill="1" applyBorder="1">
      <alignment vertical="center"/>
    </xf>
    <xf numFmtId="6" fontId="8" fillId="0" borderId="1" xfId="1" applyFont="1" applyFill="1" applyBorder="1">
      <alignment vertical="center"/>
    </xf>
    <xf numFmtId="38" fontId="8" fillId="0" borderId="1" xfId="2" applyFont="1" applyFill="1" applyBorder="1">
      <alignment vertical="center"/>
    </xf>
    <xf numFmtId="178" fontId="8" fillId="0" borderId="1" xfId="3" quotePrefix="1" applyNumberFormat="1" applyFont="1" applyFill="1" applyBorder="1">
      <alignment vertical="center"/>
    </xf>
    <xf numFmtId="0" fontId="9" fillId="2" borderId="0" xfId="0" applyFont="1" applyFill="1">
      <alignment vertical="center"/>
    </xf>
    <xf numFmtId="177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2" applyNumberFormat="1" applyFont="1" applyFill="1" applyBorder="1">
      <alignment vertical="center"/>
    </xf>
    <xf numFmtId="0" fontId="0" fillId="0" borderId="8" xfId="2" applyNumberFormat="1" applyFont="1" applyFill="1" applyBorder="1">
      <alignment vertical="center"/>
    </xf>
    <xf numFmtId="38" fontId="0" fillId="0" borderId="1" xfId="2" applyFont="1" applyFill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2" applyNumberFormat="1" applyFont="1" applyFill="1" applyBorder="1">
      <alignment vertical="center"/>
    </xf>
    <xf numFmtId="0" fontId="0" fillId="0" borderId="12" xfId="2" applyNumberFormat="1" applyFont="1" applyFill="1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2" applyNumberFormat="1" applyFont="1" applyFill="1" applyBorder="1">
      <alignment vertical="center"/>
    </xf>
    <xf numFmtId="0" fontId="0" fillId="0" borderId="15" xfId="2" applyNumberFormat="1" applyFont="1" applyFill="1" applyBorder="1">
      <alignment vertical="center"/>
    </xf>
    <xf numFmtId="38" fontId="0" fillId="0" borderId="16" xfId="2" applyFont="1" applyFill="1" applyBorder="1">
      <alignment vertical="center"/>
    </xf>
    <xf numFmtId="0" fontId="0" fillId="0" borderId="18" xfId="0" applyBorder="1" applyAlignment="1">
      <alignment horizontal="center" vertical="center"/>
    </xf>
    <xf numFmtId="38" fontId="0" fillId="0" borderId="19" xfId="2" applyFont="1" applyFill="1" applyBorder="1">
      <alignment vertical="center"/>
    </xf>
    <xf numFmtId="38" fontId="0" fillId="0" borderId="20" xfId="2" applyFont="1" applyFill="1" applyBorder="1">
      <alignment vertical="center"/>
    </xf>
    <xf numFmtId="38" fontId="0" fillId="0" borderId="21" xfId="2" applyFont="1" applyFill="1" applyBorder="1">
      <alignment vertical="center"/>
    </xf>
    <xf numFmtId="178" fontId="0" fillId="0" borderId="0" xfId="3" applyNumberFormat="1" applyFont="1" applyFill="1" applyBorder="1">
      <alignment vertical="center"/>
    </xf>
    <xf numFmtId="178" fontId="0" fillId="0" borderId="19" xfId="3" applyNumberFormat="1" applyFont="1" applyFill="1" applyBorder="1">
      <alignment vertical="center"/>
    </xf>
    <xf numFmtId="178" fontId="0" fillId="0" borderId="20" xfId="3" applyNumberFormat="1" applyFont="1" applyFill="1" applyBorder="1">
      <alignment vertical="center"/>
    </xf>
    <xf numFmtId="178" fontId="0" fillId="0" borderId="21" xfId="3" applyNumberFormat="1" applyFont="1" applyFill="1" applyBorder="1">
      <alignment vertical="center"/>
    </xf>
    <xf numFmtId="38" fontId="0" fillId="0" borderId="0" xfId="2" applyFont="1" applyFill="1" applyBorder="1">
      <alignment vertical="center"/>
    </xf>
    <xf numFmtId="10" fontId="7" fillId="0" borderId="9" xfId="3" applyNumberFormat="1" applyFont="1" applyFill="1" applyBorder="1">
      <alignment vertical="center"/>
    </xf>
    <xf numFmtId="10" fontId="7" fillId="0" borderId="17" xfId="3" applyNumberFormat="1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6" fontId="0" fillId="0" borderId="25" xfId="1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6" fontId="0" fillId="0" borderId="24" xfId="1" applyFont="1" applyFill="1" applyBorder="1">
      <alignment vertical="center"/>
    </xf>
    <xf numFmtId="0" fontId="0" fillId="0" borderId="28" xfId="0" applyBorder="1">
      <alignment vertical="center"/>
    </xf>
    <xf numFmtId="6" fontId="0" fillId="0" borderId="29" xfId="1" applyFont="1" applyBorder="1">
      <alignment vertical="center"/>
    </xf>
    <xf numFmtId="0" fontId="0" fillId="0" borderId="30" xfId="0" applyBorder="1">
      <alignment vertical="center"/>
    </xf>
    <xf numFmtId="6" fontId="0" fillId="0" borderId="28" xfId="1" applyFont="1" applyFill="1" applyBorder="1">
      <alignment vertical="center"/>
    </xf>
    <xf numFmtId="0" fontId="0" fillId="0" borderId="31" xfId="0" applyBorder="1">
      <alignment vertical="center"/>
    </xf>
    <xf numFmtId="6" fontId="0" fillId="0" borderId="32" xfId="1" applyFont="1" applyBorder="1">
      <alignment vertical="center"/>
    </xf>
    <xf numFmtId="0" fontId="0" fillId="0" borderId="16" xfId="0" applyBorder="1">
      <alignment vertical="center"/>
    </xf>
    <xf numFmtId="0" fontId="0" fillId="0" borderId="33" xfId="0" applyBorder="1">
      <alignment vertical="center"/>
    </xf>
    <xf numFmtId="6" fontId="0" fillId="0" borderId="31" xfId="1" applyFont="1" applyFill="1" applyBorder="1">
      <alignment vertical="center"/>
    </xf>
    <xf numFmtId="0" fontId="0" fillId="0" borderId="34" xfId="0" applyBorder="1">
      <alignment vertical="center"/>
    </xf>
    <xf numFmtId="0" fontId="0" fillId="0" borderId="4" xfId="0" applyBorder="1">
      <alignment vertical="center"/>
    </xf>
    <xf numFmtId="6" fontId="0" fillId="0" borderId="5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36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>
      <alignment vertical="center"/>
    </xf>
    <xf numFmtId="0" fontId="12" fillId="0" borderId="0" xfId="0" applyFont="1">
      <alignment vertical="center"/>
    </xf>
    <xf numFmtId="6" fontId="0" fillId="0" borderId="37" xfId="1" applyFont="1" applyFill="1" applyBorder="1">
      <alignment vertical="center"/>
    </xf>
    <xf numFmtId="6" fontId="0" fillId="0" borderId="9" xfId="1" applyFont="1" applyFill="1" applyBorder="1">
      <alignment vertical="center"/>
    </xf>
    <xf numFmtId="6" fontId="0" fillId="0" borderId="17" xfId="1" applyFont="1" applyFill="1" applyBorder="1">
      <alignment vertical="center"/>
    </xf>
    <xf numFmtId="0" fontId="0" fillId="0" borderId="34" xfId="0" applyBorder="1" applyAlignment="1">
      <alignment horizontal="center" vertical="center"/>
    </xf>
    <xf numFmtId="6" fontId="0" fillId="0" borderId="5" xfId="1" applyFont="1" applyFill="1" applyBorder="1">
      <alignment vertical="center"/>
    </xf>
    <xf numFmtId="0" fontId="0" fillId="0" borderId="35" xfId="0" applyBorder="1" applyAlignment="1">
      <alignment horizontal="center" vertical="center"/>
    </xf>
    <xf numFmtId="6" fontId="0" fillId="0" borderId="9" xfId="0" applyNumberFormat="1" applyBorder="1">
      <alignment vertical="center"/>
    </xf>
    <xf numFmtId="6" fontId="0" fillId="0" borderId="17" xfId="0" applyNumberFormat="1" applyBorder="1">
      <alignment vertical="center"/>
    </xf>
  </cellXfs>
  <cellStyles count="4">
    <cellStyle name="パーセント" xfId="3" builtinId="5"/>
    <cellStyle name="桁区切り" xfId="2" builtinId="6"/>
    <cellStyle name="通貨" xfId="1" builtinId="7"/>
    <cellStyle name="標準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299230</xdr:colOff>
      <xdr:row>1</xdr:row>
      <xdr:rowOff>179614</xdr:rowOff>
    </xdr:from>
    <xdr:to>
      <xdr:col>15</xdr:col>
      <xdr:colOff>421422</xdr:colOff>
      <xdr:row>11</xdr:row>
      <xdr:rowOff>65313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5509F31-32ED-C019-2963-3905A4A1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7030" y="484414"/>
          <a:ext cx="1493792" cy="2280557"/>
        </a:xfrm>
        <a:prstGeom prst="rect">
          <a:avLst/>
        </a:prstGeom>
      </xdr:spPr>
    </xdr:pic>
    <xdr:clientData/>
  </xdr:twoCellAnchor>
  <xdr:twoCellAnchor editAs="absolute">
    <xdr:from>
      <xdr:col>0</xdr:col>
      <xdr:colOff>38101</xdr:colOff>
      <xdr:row>0</xdr:row>
      <xdr:rowOff>32657</xdr:rowOff>
    </xdr:from>
    <xdr:to>
      <xdr:col>5</xdr:col>
      <xdr:colOff>255815</xdr:colOff>
      <xdr:row>0</xdr:row>
      <xdr:rowOff>702129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利用区分">
              <a:extLst>
                <a:ext uri="{FF2B5EF4-FFF2-40B4-BE49-F238E27FC236}">
                  <a16:creationId xmlns:a16="http://schemas.microsoft.com/office/drawing/2014/main" id="{1B4174B0-13F9-1D8C-B51C-A14C1C79FD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利用区分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1" y="32657"/>
              <a:ext cx="4103914" cy="6694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666749</xdr:colOff>
      <xdr:row>7</xdr:row>
      <xdr:rowOff>232172</xdr:rowOff>
    </xdr:from>
    <xdr:to>
      <xdr:col>4</xdr:col>
      <xdr:colOff>523874</xdr:colOff>
      <xdr:row>9</xdr:row>
      <xdr:rowOff>196453</xdr:rowOff>
    </xdr:to>
    <xdr:sp macro="" textlink="$B$10">
      <xdr:nvSpPr>
        <xdr:cNvPr id="2" name="四角形: 角を丸くする 1">
          <a:extLst>
            <a:ext uri="{FF2B5EF4-FFF2-40B4-BE49-F238E27FC236}">
              <a16:creationId xmlns:a16="http://schemas.microsoft.com/office/drawing/2014/main" id="{497EB6A5-D45F-7402-CA89-B201E6126A75}"/>
            </a:ext>
          </a:extLst>
        </xdr:cNvPr>
        <xdr:cNvSpPr/>
      </xdr:nvSpPr>
      <xdr:spPr>
        <a:xfrm>
          <a:off x="2035968" y="1899047"/>
          <a:ext cx="1226344" cy="44053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D3AC22A2-16EE-459F-A4EC-985D99BDD36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りんご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533399</xdr:colOff>
      <xdr:row>11</xdr:row>
      <xdr:rowOff>27384</xdr:rowOff>
    </xdr:from>
    <xdr:to>
      <xdr:col>5</xdr:col>
      <xdr:colOff>390524</xdr:colOff>
      <xdr:row>12</xdr:row>
      <xdr:rowOff>229790</xdr:rowOff>
    </xdr:to>
    <xdr:sp macro="" textlink="$B$11">
      <xdr:nvSpPr>
        <xdr:cNvPr id="3" name="四角形: 角を丸くする 2">
          <a:extLst>
            <a:ext uri="{FF2B5EF4-FFF2-40B4-BE49-F238E27FC236}">
              <a16:creationId xmlns:a16="http://schemas.microsoft.com/office/drawing/2014/main" id="{3AD96465-ED08-0B25-54A2-F3144FA8C366}"/>
            </a:ext>
          </a:extLst>
        </xdr:cNvPr>
        <xdr:cNvSpPr/>
      </xdr:nvSpPr>
      <xdr:spPr>
        <a:xfrm>
          <a:off x="2587227" y="2646759"/>
          <a:ext cx="1226344" cy="50601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C2DBB71-3BDC-4624-A0E9-D58CCD788F91}" type="TxLink">
            <a:rPr kumimoji="1" lang="ja-JP" altLang="en-US" sz="1100" b="1" i="0" u="none" strike="noStrike">
              <a:solidFill>
                <a:srgbClr val="ED7D31"/>
              </a:solidFill>
              <a:latin typeface="游ゴシック"/>
              <a:ea typeface="游ゴシック"/>
            </a:rPr>
            <a:pPr algn="ctr"/>
            <a:t>みかん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441722</xdr:colOff>
      <xdr:row>14</xdr:row>
      <xdr:rowOff>90487</xdr:rowOff>
    </xdr:from>
    <xdr:to>
      <xdr:col>3</xdr:col>
      <xdr:colOff>298847</xdr:colOff>
      <xdr:row>16</xdr:row>
      <xdr:rowOff>54768</xdr:rowOff>
    </xdr:to>
    <xdr:sp macro="" textlink="$B$12">
      <xdr:nvSpPr>
        <xdr:cNvPr id="4" name="四角形: 角を丸くする 3">
          <a:extLst>
            <a:ext uri="{FF2B5EF4-FFF2-40B4-BE49-F238E27FC236}">
              <a16:creationId xmlns:a16="http://schemas.microsoft.com/office/drawing/2014/main" id="{8000A00C-AA2D-A9E2-10AE-AD0F1AC7CC7B}"/>
            </a:ext>
          </a:extLst>
        </xdr:cNvPr>
        <xdr:cNvSpPr/>
      </xdr:nvSpPr>
      <xdr:spPr>
        <a:xfrm>
          <a:off x="1126331" y="3489721"/>
          <a:ext cx="1226344" cy="44053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4AD1DC-F851-4DA7-A1AC-EAAAAB9C4499}" type="TxLink">
            <a:rPr kumimoji="1" lang="ja-JP" altLang="en-US" sz="1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ぶどう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10715</xdr:colOff>
      <xdr:row>17</xdr:row>
      <xdr:rowOff>58340</xdr:rowOff>
    </xdr:from>
    <xdr:to>
      <xdr:col>4</xdr:col>
      <xdr:colOff>552449</xdr:colOff>
      <xdr:row>19</xdr:row>
      <xdr:rowOff>22621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8C344C5-AEC6-AFFD-2477-FAC87C6304D1}"/>
            </a:ext>
          </a:extLst>
        </xdr:cNvPr>
        <xdr:cNvSpPr/>
      </xdr:nvSpPr>
      <xdr:spPr>
        <a:xfrm>
          <a:off x="2064543" y="4106465"/>
          <a:ext cx="1226344" cy="440531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41672</xdr:colOff>
      <xdr:row>7</xdr:row>
      <xdr:rowOff>232172</xdr:rowOff>
    </xdr:from>
    <xdr:to>
      <xdr:col>11</xdr:col>
      <xdr:colOff>583406</xdr:colOff>
      <xdr:row>9</xdr:row>
      <xdr:rowOff>196453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61B0AEC1-13F1-C0BA-E0A3-FB05BC1961A1}"/>
            </a:ext>
          </a:extLst>
        </xdr:cNvPr>
        <xdr:cNvSpPr/>
      </xdr:nvSpPr>
      <xdr:spPr>
        <a:xfrm>
          <a:off x="6203156" y="1899047"/>
          <a:ext cx="1226344" cy="44053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51197</xdr:colOff>
      <xdr:row>11</xdr:row>
      <xdr:rowOff>15478</xdr:rowOff>
    </xdr:from>
    <xdr:to>
      <xdr:col>11</xdr:col>
      <xdr:colOff>592931</xdr:colOff>
      <xdr:row>12</xdr:row>
      <xdr:rowOff>217884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9BE49781-CB70-4D1F-4621-C8AC592A8D10}"/>
            </a:ext>
          </a:extLst>
        </xdr:cNvPr>
        <xdr:cNvSpPr/>
      </xdr:nvSpPr>
      <xdr:spPr>
        <a:xfrm>
          <a:off x="6212681" y="2634853"/>
          <a:ext cx="1226344" cy="44053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60722</xdr:colOff>
      <xdr:row>14</xdr:row>
      <xdr:rowOff>36909</xdr:rowOff>
    </xdr:from>
    <xdr:to>
      <xdr:col>11</xdr:col>
      <xdr:colOff>602456</xdr:colOff>
      <xdr:row>16</xdr:row>
      <xdr:rowOff>1190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32A166AD-EBD6-6B8E-F9EB-F32A3883327A}"/>
            </a:ext>
          </a:extLst>
        </xdr:cNvPr>
        <xdr:cNvSpPr/>
      </xdr:nvSpPr>
      <xdr:spPr>
        <a:xfrm>
          <a:off x="6222206" y="3370659"/>
          <a:ext cx="1226344" cy="44053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70247</xdr:colOff>
      <xdr:row>17</xdr:row>
      <xdr:rowOff>58340</xdr:rowOff>
    </xdr:from>
    <xdr:to>
      <xdr:col>11</xdr:col>
      <xdr:colOff>611981</xdr:colOff>
      <xdr:row>19</xdr:row>
      <xdr:rowOff>22621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545A088-F793-8C55-FB67-6C922DA3E9A7}"/>
            </a:ext>
          </a:extLst>
        </xdr:cNvPr>
        <xdr:cNvSpPr/>
      </xdr:nvSpPr>
      <xdr:spPr>
        <a:xfrm>
          <a:off x="6231731" y="4106465"/>
          <a:ext cx="1226344" cy="440531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595312</xdr:colOff>
      <xdr:row>9</xdr:row>
      <xdr:rowOff>196453</xdr:rowOff>
    </xdr:from>
    <xdr:to>
      <xdr:col>4</xdr:col>
      <xdr:colOff>461961</xdr:colOff>
      <xdr:row>11</xdr:row>
      <xdr:rowOff>27384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8192521-54A4-7AB4-6E4E-C40CDC6F6E7D}"/>
            </a:ext>
          </a:extLst>
        </xdr:cNvPr>
        <xdr:cNvCxnSpPr>
          <a:stCxn id="2" idx="2"/>
          <a:endCxn id="3" idx="0"/>
        </xdr:cNvCxnSpPr>
      </xdr:nvCxnSpPr>
      <xdr:spPr>
        <a:xfrm>
          <a:off x="2649140" y="2339578"/>
          <a:ext cx="551259" cy="3071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370284</xdr:colOff>
      <xdr:row>12</xdr:row>
      <xdr:rowOff>229790</xdr:rowOff>
    </xdr:from>
    <xdr:to>
      <xdr:col>4</xdr:col>
      <xdr:colOff>461961</xdr:colOff>
      <xdr:row>14</xdr:row>
      <xdr:rowOff>90487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B17384D-02EB-5309-28FE-338071815A9F}"/>
            </a:ext>
          </a:extLst>
        </xdr:cNvPr>
        <xdr:cNvCxnSpPr>
          <a:stCxn id="3" idx="2"/>
          <a:endCxn id="4" idx="0"/>
        </xdr:cNvCxnSpPr>
      </xdr:nvCxnSpPr>
      <xdr:spPr>
        <a:xfrm flipH="1">
          <a:off x="1739503" y="3152774"/>
          <a:ext cx="1460896" cy="3369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174173</xdr:colOff>
      <xdr:row>1</xdr:row>
      <xdr:rowOff>34473</xdr:rowOff>
    </xdr:from>
    <xdr:to>
      <xdr:col>5</xdr:col>
      <xdr:colOff>470959</xdr:colOff>
      <xdr:row>5</xdr:row>
      <xdr:rowOff>190955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EE8B54-D42D-F0EB-564F-7CC9684D6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73" y="272598"/>
          <a:ext cx="3736369" cy="1108982"/>
        </a:xfrm>
        <a:prstGeom prst="rect">
          <a:avLst/>
        </a:prstGeom>
      </xdr:spPr>
    </xdr:pic>
    <xdr:clientData/>
  </xdr:twoCellAnchor>
  <xdr:twoCellAnchor editAs="oneCell">
    <xdr:from>
      <xdr:col>0</xdr:col>
      <xdr:colOff>170844</xdr:colOff>
      <xdr:row>8</xdr:row>
      <xdr:rowOff>54881</xdr:rowOff>
    </xdr:from>
    <xdr:to>
      <xdr:col>5</xdr:col>
      <xdr:colOff>545042</xdr:colOff>
      <xdr:row>13</xdr:row>
      <xdr:rowOff>41552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54BFE1-C8D9-B912-4EE8-4048D6B7A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844" y="1959881"/>
          <a:ext cx="3813781" cy="1177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211668</xdr:colOff>
      <xdr:row>1</xdr:row>
      <xdr:rowOff>68794</xdr:rowOff>
    </xdr:from>
    <xdr:to>
      <xdr:col>5</xdr:col>
      <xdr:colOff>306916</xdr:colOff>
      <xdr:row>6</xdr:row>
      <xdr:rowOff>79377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E175067-365C-9FE0-47FC-E1B1147E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8" y="306919"/>
          <a:ext cx="3534831" cy="1201208"/>
        </a:xfrm>
        <a:prstGeom prst="rect">
          <a:avLst/>
        </a:prstGeom>
      </xdr:spPr>
    </xdr:pic>
    <xdr:clientData/>
  </xdr:twoCellAnchor>
  <xdr:twoCellAnchor editAs="oneCell">
    <xdr:from>
      <xdr:col>0</xdr:col>
      <xdr:colOff>534458</xdr:colOff>
      <xdr:row>8</xdr:row>
      <xdr:rowOff>138644</xdr:rowOff>
    </xdr:from>
    <xdr:to>
      <xdr:col>4</xdr:col>
      <xdr:colOff>84666</xdr:colOff>
      <xdr:row>11</xdr:row>
      <xdr:rowOff>8336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B38BB50-9738-2D63-5511-146D279D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458" y="2043644"/>
          <a:ext cx="2301875" cy="5840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258921</xdr:colOff>
      <xdr:row>1</xdr:row>
      <xdr:rowOff>26458</xdr:rowOff>
    </xdr:from>
    <xdr:to>
      <xdr:col>5</xdr:col>
      <xdr:colOff>365523</xdr:colOff>
      <xdr:row>5</xdr:row>
      <xdr:rowOff>201082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5472E6-2F97-F458-22E4-FA48B3D8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21" y="264583"/>
          <a:ext cx="3546185" cy="11271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238120</xdr:colOff>
      <xdr:row>8</xdr:row>
      <xdr:rowOff>33483</xdr:rowOff>
    </xdr:from>
    <xdr:to>
      <xdr:col>5</xdr:col>
      <xdr:colOff>480843</xdr:colOff>
      <xdr:row>13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30820B5-0FBD-5708-2351-80DA1C3AE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0" y="1938483"/>
          <a:ext cx="3682306" cy="1157142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利用区分" xr10:uid="{C60A0679-58F1-4943-9B4A-FDE509569520}" sourceName="利用区分">
  <extLst>
    <x:ext xmlns:x15="http://schemas.microsoft.com/office/spreadsheetml/2010/11/main" uri="{2F2917AC-EB37-4324-AD4E-5DD8C200BD13}">
      <x15:tableSlicerCache tableId="1" column="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利用区分" xr10:uid="{D3E01C46-B47D-4760-A306-AC6751D01722}" cache="スライサー_利用区分" caption="利用区分" columnCount="4" style="SlicerStyleLight4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F4E12F-4C8A-4C1A-8556-D3C362F71AB1}" name="テーブル1" displayName="テーブル1" ref="A2:H23" totalsRowShown="0">
  <autoFilter ref="A2:H23" xr:uid="{64F4E12F-4C8A-4C1A-8556-D3C362F71AB1}"/>
  <sortState xmlns:xlrd2="http://schemas.microsoft.com/office/spreadsheetml/2017/richdata2" ref="A3:H22">
    <sortCondition descending="1" ref="B2:B23"/>
  </sortState>
  <tableColumns count="8">
    <tableColumn id="1" xr3:uid="{623F2453-E081-4DB3-A8B6-55FFE799CA6B}" name="管理№"/>
    <tableColumn id="2" xr3:uid="{898C46E3-FC6E-4A78-9473-17A4E463B470}" name="利用年月日" dataDxfId="3"/>
    <tableColumn id="3" xr3:uid="{1C817661-13A7-4E13-87A7-2447F8BBBFDE}" name="会員№"/>
    <tableColumn id="4" xr3:uid="{FE46895D-71A7-4B42-8B06-88882668908B}" name="氏名"/>
    <tableColumn id="5" xr3:uid="{43105031-D58B-4F0A-AB10-D89BD91DFF7F}" name="利用区分"/>
    <tableColumn id="6" xr3:uid="{3144F1F1-A589-43EE-B23B-B297E66C80FA}" name="利用代金" dataDxfId="2"/>
    <tableColumn id="7" xr3:uid="{AF09D4A1-2783-4C36-8A20-397667F476DD}" name="消費税" dataDxfId="1"/>
    <tableColumn id="8" xr3:uid="{F17C473F-CFFA-4670-86D3-F2FD36FC21CA}" name="税込代金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C626-C197-4265-8ECB-75A9DD0A2D3C}">
  <dimension ref="A1:I23"/>
  <sheetViews>
    <sheetView tabSelected="1" zoomScale="175" zoomScaleNormal="175" workbookViewId="0">
      <selection activeCell="K4" sqref="K4"/>
    </sheetView>
  </sheetViews>
  <sheetFormatPr defaultRowHeight="18.75" x14ac:dyDescent="0.4"/>
  <cols>
    <col min="2" max="2" width="11" bestFit="1" customWidth="1"/>
    <col min="4" max="4" width="13" bestFit="1" customWidth="1"/>
    <col min="8" max="8" width="9.875" customWidth="1"/>
    <col min="9" max="9" width="12.125" customWidth="1"/>
  </cols>
  <sheetData>
    <row r="1" spans="1:9" ht="58.5" customHeight="1" x14ac:dyDescent="0.4">
      <c r="I1" s="3">
        <f>SUBTOTAL(109,テーブル1[税込代金])</f>
        <v>936100</v>
      </c>
    </row>
    <row r="2" spans="1:9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9" x14ac:dyDescent="0.4">
      <c r="A3">
        <v>20</v>
      </c>
      <c r="B3" s="1">
        <v>45464</v>
      </c>
      <c r="C3">
        <v>1009</v>
      </c>
      <c r="D3" t="s">
        <v>22</v>
      </c>
      <c r="E3" t="s">
        <v>9</v>
      </c>
      <c r="F3" s="2">
        <v>23000</v>
      </c>
      <c r="G3" s="2">
        <v>2300</v>
      </c>
      <c r="H3" s="2">
        <v>25300</v>
      </c>
    </row>
    <row r="4" spans="1:9" x14ac:dyDescent="0.4">
      <c r="A4">
        <v>16</v>
      </c>
      <c r="B4" s="1">
        <v>45462</v>
      </c>
      <c r="C4">
        <v>1008</v>
      </c>
      <c r="D4" t="s">
        <v>21</v>
      </c>
      <c r="E4" t="s">
        <v>9</v>
      </c>
      <c r="F4" s="2">
        <v>48000</v>
      </c>
      <c r="G4" s="2">
        <v>4800</v>
      </c>
      <c r="H4" s="2">
        <v>52800</v>
      </c>
    </row>
    <row r="5" spans="1:9" x14ac:dyDescent="0.4">
      <c r="A5">
        <v>5</v>
      </c>
      <c r="B5" s="1">
        <v>45449</v>
      </c>
      <c r="C5">
        <v>1021</v>
      </c>
      <c r="D5" t="s">
        <v>13</v>
      </c>
      <c r="E5" t="s">
        <v>12</v>
      </c>
      <c r="F5" s="2">
        <v>45000</v>
      </c>
      <c r="G5" s="2">
        <v>4500</v>
      </c>
      <c r="H5" s="2">
        <v>49500</v>
      </c>
      <c r="I5" t="s">
        <v>28</v>
      </c>
    </row>
    <row r="6" spans="1:9" x14ac:dyDescent="0.4">
      <c r="A6">
        <v>4</v>
      </c>
      <c r="B6" s="1">
        <v>45448</v>
      </c>
      <c r="C6">
        <v>1018</v>
      </c>
      <c r="D6" t="s">
        <v>8</v>
      </c>
      <c r="E6" t="s">
        <v>9</v>
      </c>
      <c r="F6" s="2">
        <v>27000</v>
      </c>
      <c r="G6" s="2">
        <v>2700</v>
      </c>
      <c r="H6" s="2">
        <v>29700</v>
      </c>
      <c r="I6" t="s">
        <v>29</v>
      </c>
    </row>
    <row r="7" spans="1:9" x14ac:dyDescent="0.4">
      <c r="A7">
        <v>19</v>
      </c>
      <c r="B7" s="1">
        <v>45463</v>
      </c>
      <c r="C7">
        <v>1014</v>
      </c>
      <c r="D7" t="s">
        <v>20</v>
      </c>
      <c r="E7" t="s">
        <v>12</v>
      </c>
      <c r="F7" s="2">
        <v>45000</v>
      </c>
      <c r="G7" s="2">
        <v>4500</v>
      </c>
      <c r="H7" s="2">
        <v>49500</v>
      </c>
      <c r="I7" t="s">
        <v>30</v>
      </c>
    </row>
    <row r="8" spans="1:9" x14ac:dyDescent="0.4">
      <c r="A8">
        <v>21</v>
      </c>
      <c r="B8" s="1">
        <v>45465</v>
      </c>
      <c r="C8">
        <v>1016</v>
      </c>
      <c r="D8" t="s">
        <v>27</v>
      </c>
      <c r="E8" t="s">
        <v>12</v>
      </c>
      <c r="F8" s="2">
        <v>41000</v>
      </c>
      <c r="G8" s="2">
        <v>4100</v>
      </c>
      <c r="H8" s="2">
        <v>45100</v>
      </c>
    </row>
    <row r="9" spans="1:9" x14ac:dyDescent="0.4">
      <c r="A9">
        <v>7</v>
      </c>
      <c r="B9" s="1">
        <v>45449</v>
      </c>
      <c r="C9">
        <v>1023</v>
      </c>
      <c r="D9" t="s">
        <v>15</v>
      </c>
      <c r="E9" t="s">
        <v>16</v>
      </c>
      <c r="F9" s="2">
        <v>72000</v>
      </c>
      <c r="G9" s="2">
        <v>7200</v>
      </c>
      <c r="H9" s="2">
        <v>79200</v>
      </c>
    </row>
    <row r="10" spans="1:9" x14ac:dyDescent="0.4">
      <c r="A10">
        <v>8</v>
      </c>
      <c r="B10" s="1">
        <v>45451</v>
      </c>
      <c r="C10">
        <v>1010</v>
      </c>
      <c r="D10" t="s">
        <v>17</v>
      </c>
      <c r="E10" t="s">
        <v>16</v>
      </c>
      <c r="F10" s="2">
        <v>19000</v>
      </c>
      <c r="G10" s="2">
        <v>1900</v>
      </c>
      <c r="H10" s="2">
        <v>20900</v>
      </c>
    </row>
    <row r="11" spans="1:9" x14ac:dyDescent="0.4">
      <c r="A11">
        <v>9</v>
      </c>
      <c r="B11" s="1">
        <v>45453</v>
      </c>
      <c r="C11">
        <v>1011</v>
      </c>
      <c r="D11" t="s">
        <v>18</v>
      </c>
      <c r="E11" t="s">
        <v>19</v>
      </c>
      <c r="F11" s="2">
        <v>45000</v>
      </c>
      <c r="G11" s="2">
        <v>4500</v>
      </c>
      <c r="H11" s="2">
        <v>49500</v>
      </c>
    </row>
    <row r="12" spans="1:9" x14ac:dyDescent="0.4">
      <c r="A12">
        <v>10</v>
      </c>
      <c r="B12" s="1">
        <v>45454</v>
      </c>
      <c r="C12">
        <v>1014</v>
      </c>
      <c r="D12" t="s">
        <v>20</v>
      </c>
      <c r="E12" t="s">
        <v>16</v>
      </c>
      <c r="F12" s="2">
        <v>45000</v>
      </c>
      <c r="G12" s="2">
        <v>4500</v>
      </c>
      <c r="H12" s="2">
        <v>49500</v>
      </c>
    </row>
    <row r="13" spans="1:9" x14ac:dyDescent="0.4">
      <c r="A13">
        <v>11</v>
      </c>
      <c r="B13" s="1">
        <v>45454</v>
      </c>
      <c r="C13">
        <v>1008</v>
      </c>
      <c r="D13" t="s">
        <v>21</v>
      </c>
      <c r="E13" t="s">
        <v>19</v>
      </c>
      <c r="F13" s="2">
        <v>36000</v>
      </c>
      <c r="G13" s="2">
        <v>3600</v>
      </c>
      <c r="H13" s="2">
        <v>39600</v>
      </c>
    </row>
    <row r="14" spans="1:9" x14ac:dyDescent="0.4">
      <c r="A14">
        <v>12</v>
      </c>
      <c r="B14" s="1">
        <v>45455</v>
      </c>
      <c r="C14">
        <v>1009</v>
      </c>
      <c r="D14" t="s">
        <v>22</v>
      </c>
      <c r="E14" t="s">
        <v>12</v>
      </c>
      <c r="F14" s="2">
        <v>26000</v>
      </c>
      <c r="G14" s="2">
        <v>2600</v>
      </c>
      <c r="H14" s="2">
        <v>28600</v>
      </c>
    </row>
    <row r="15" spans="1:9" x14ac:dyDescent="0.4">
      <c r="A15">
        <v>13</v>
      </c>
      <c r="B15" s="1">
        <v>45456</v>
      </c>
      <c r="C15">
        <v>1010</v>
      </c>
      <c r="D15" t="s">
        <v>17</v>
      </c>
      <c r="E15" t="s">
        <v>19</v>
      </c>
      <c r="F15" s="2">
        <v>27000</v>
      </c>
      <c r="G15" s="2">
        <v>2700</v>
      </c>
      <c r="H15" s="2">
        <v>29700</v>
      </c>
    </row>
    <row r="16" spans="1:9" x14ac:dyDescent="0.4">
      <c r="A16">
        <v>14</v>
      </c>
      <c r="B16" s="1">
        <v>45459</v>
      </c>
      <c r="C16">
        <v>1001</v>
      </c>
      <c r="D16" t="s">
        <v>23</v>
      </c>
      <c r="E16" t="s">
        <v>16</v>
      </c>
      <c r="F16" s="2">
        <v>25000</v>
      </c>
      <c r="G16" s="2">
        <v>2500</v>
      </c>
      <c r="H16" s="2">
        <v>27500</v>
      </c>
    </row>
    <row r="17" spans="1:8" x14ac:dyDescent="0.4">
      <c r="A17">
        <v>15</v>
      </c>
      <c r="B17" s="1">
        <v>45460</v>
      </c>
      <c r="C17">
        <v>1002</v>
      </c>
      <c r="D17" t="s">
        <v>24</v>
      </c>
      <c r="E17" t="s">
        <v>16</v>
      </c>
      <c r="F17" s="2">
        <v>46000</v>
      </c>
      <c r="G17" s="2">
        <v>4600</v>
      </c>
      <c r="H17" s="2">
        <v>50600</v>
      </c>
    </row>
    <row r="18" spans="1:8" x14ac:dyDescent="0.4">
      <c r="A18">
        <v>1</v>
      </c>
      <c r="B18" s="1">
        <v>45447</v>
      </c>
      <c r="C18">
        <v>1018</v>
      </c>
      <c r="D18" t="s">
        <v>8</v>
      </c>
      <c r="E18" t="s">
        <v>9</v>
      </c>
      <c r="F18" s="2">
        <v>40000</v>
      </c>
      <c r="G18" s="2">
        <v>4000</v>
      </c>
      <c r="H18" s="2">
        <v>44000</v>
      </c>
    </row>
    <row r="19" spans="1:8" x14ac:dyDescent="0.4">
      <c r="A19">
        <v>17</v>
      </c>
      <c r="B19" s="1">
        <v>45462</v>
      </c>
      <c r="C19">
        <v>1012</v>
      </c>
      <c r="D19" t="s">
        <v>25</v>
      </c>
      <c r="E19" t="s">
        <v>19</v>
      </c>
      <c r="F19" s="2">
        <v>78000</v>
      </c>
      <c r="G19" s="2">
        <v>7800</v>
      </c>
      <c r="H19" s="2">
        <v>85800</v>
      </c>
    </row>
    <row r="20" spans="1:8" x14ac:dyDescent="0.4">
      <c r="A20">
        <v>18</v>
      </c>
      <c r="B20" s="1">
        <v>45463</v>
      </c>
      <c r="C20">
        <v>1013</v>
      </c>
      <c r="D20" t="s">
        <v>26</v>
      </c>
      <c r="E20" t="s">
        <v>19</v>
      </c>
      <c r="F20" s="2">
        <v>36000</v>
      </c>
      <c r="G20" s="2">
        <v>3600</v>
      </c>
      <c r="H20" s="2">
        <v>39600</v>
      </c>
    </row>
    <row r="21" spans="1:8" x14ac:dyDescent="0.4">
      <c r="A21">
        <v>3</v>
      </c>
      <c r="B21" s="1">
        <v>45448</v>
      </c>
      <c r="C21">
        <v>1019</v>
      </c>
      <c r="D21" t="s">
        <v>11</v>
      </c>
      <c r="E21" t="s">
        <v>12</v>
      </c>
      <c r="F21" s="2">
        <v>23000</v>
      </c>
      <c r="G21" s="2">
        <v>2300</v>
      </c>
      <c r="H21" s="2">
        <v>25300</v>
      </c>
    </row>
    <row r="22" spans="1:8" x14ac:dyDescent="0.4">
      <c r="A22">
        <v>2</v>
      </c>
      <c r="B22" s="1">
        <v>45447</v>
      </c>
      <c r="C22">
        <v>1007</v>
      </c>
      <c r="D22" t="s">
        <v>10</v>
      </c>
      <c r="E22" t="s">
        <v>9</v>
      </c>
      <c r="F22" s="2">
        <v>89000</v>
      </c>
      <c r="G22" s="2">
        <v>8900</v>
      </c>
      <c r="H22" s="2">
        <v>97900</v>
      </c>
    </row>
    <row r="23" spans="1:8" x14ac:dyDescent="0.4">
      <c r="A23">
        <v>6</v>
      </c>
      <c r="B23" s="1">
        <v>45449</v>
      </c>
      <c r="C23">
        <v>1022</v>
      </c>
      <c r="D23" t="s">
        <v>14</v>
      </c>
      <c r="E23" t="s">
        <v>12</v>
      </c>
      <c r="F23" s="2">
        <v>15000</v>
      </c>
      <c r="G23" s="2">
        <v>1500</v>
      </c>
      <c r="H23" s="2">
        <v>16500</v>
      </c>
    </row>
  </sheetData>
  <phoneticPr fontId="2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A938-8700-47D7-93C8-7CDE7180812E}">
  <dimension ref="A1:R28"/>
  <sheetViews>
    <sheetView zoomScale="180" zoomScaleNormal="180" workbookViewId="0">
      <selection activeCell="L2" sqref="L2"/>
    </sheetView>
  </sheetViews>
  <sheetFormatPr defaultRowHeight="18.75" x14ac:dyDescent="0.4"/>
  <cols>
    <col min="7" max="7" width="6" customWidth="1"/>
    <col min="13" max="13" width="10.5" bestFit="1" customWidth="1"/>
    <col min="15" max="15" width="11" bestFit="1" customWidth="1"/>
  </cols>
  <sheetData>
    <row r="1" spans="1:18" x14ac:dyDescent="0.4">
      <c r="A1" s="24" t="s">
        <v>114</v>
      </c>
      <c r="H1" t="s">
        <v>136</v>
      </c>
    </row>
    <row r="2" spans="1:18" x14ac:dyDescent="0.4">
      <c r="H2" s="14"/>
      <c r="I2" s="14"/>
      <c r="J2" s="15" t="s">
        <v>99</v>
      </c>
      <c r="K2" s="14"/>
      <c r="L2" s="14"/>
      <c r="M2" s="14"/>
    </row>
    <row r="3" spans="1:18" x14ac:dyDescent="0.4">
      <c r="H3" s="15"/>
      <c r="I3" s="15"/>
      <c r="J3" s="15"/>
      <c r="K3" s="15"/>
      <c r="L3" s="15"/>
      <c r="M3" s="15"/>
    </row>
    <row r="4" spans="1:18" x14ac:dyDescent="0.4">
      <c r="H4" s="16" t="s">
        <v>100</v>
      </c>
      <c r="I4" s="16" t="s">
        <v>101</v>
      </c>
      <c r="J4" s="16" t="s">
        <v>102</v>
      </c>
      <c r="K4" s="16" t="s">
        <v>103</v>
      </c>
      <c r="L4" s="16" t="s">
        <v>104</v>
      </c>
      <c r="M4" s="16" t="s">
        <v>105</v>
      </c>
    </row>
    <row r="5" spans="1:18" x14ac:dyDescent="0.4">
      <c r="H5" s="17" t="s">
        <v>106</v>
      </c>
      <c r="I5" s="18">
        <v>8500</v>
      </c>
      <c r="J5" s="19">
        <v>350</v>
      </c>
      <c r="K5" s="19">
        <v>341</v>
      </c>
      <c r="L5" s="20">
        <f>K5/J5</f>
        <v>0.97428571428571431</v>
      </c>
      <c r="M5" s="21">
        <f>I5*K5</f>
        <v>2898500</v>
      </c>
    </row>
    <row r="6" spans="1:18" x14ac:dyDescent="0.4">
      <c r="H6" s="17" t="s">
        <v>107</v>
      </c>
      <c r="I6" s="18">
        <v>5700</v>
      </c>
      <c r="J6" s="19">
        <v>600</v>
      </c>
      <c r="K6" s="19">
        <v>558</v>
      </c>
      <c r="L6" s="20">
        <f>K6/J6</f>
        <v>0.93</v>
      </c>
      <c r="M6" s="21">
        <f>I6*K6</f>
        <v>3180600</v>
      </c>
    </row>
    <row r="7" spans="1:18" x14ac:dyDescent="0.4">
      <c r="H7" s="17" t="s">
        <v>108</v>
      </c>
      <c r="I7" s="18">
        <v>3000</v>
      </c>
      <c r="J7" s="19">
        <v>700</v>
      </c>
      <c r="K7" s="19">
        <v>426</v>
      </c>
      <c r="L7" s="20">
        <f>K7/J7</f>
        <v>0.60857142857142854</v>
      </c>
      <c r="M7" s="21">
        <f>I7*K7</f>
        <v>1278000</v>
      </c>
    </row>
    <row r="8" spans="1:18" x14ac:dyDescent="0.4">
      <c r="A8" s="24" t="s">
        <v>115</v>
      </c>
      <c r="B8" s="11"/>
      <c r="H8" s="17" t="s">
        <v>109</v>
      </c>
      <c r="I8" s="18">
        <v>2000</v>
      </c>
      <c r="J8" s="19">
        <v>450</v>
      </c>
      <c r="K8" s="19">
        <v>362</v>
      </c>
      <c r="L8" s="20">
        <f>K8/J8</f>
        <v>0.80444444444444441</v>
      </c>
      <c r="M8" s="21">
        <f>I8*K8</f>
        <v>724000</v>
      </c>
    </row>
    <row r="9" spans="1:18" x14ac:dyDescent="0.4">
      <c r="H9" s="17" t="s">
        <v>110</v>
      </c>
      <c r="I9" s="18">
        <v>1500</v>
      </c>
      <c r="J9" s="19">
        <v>500</v>
      </c>
      <c r="K9" s="19">
        <v>480</v>
      </c>
      <c r="L9" s="20">
        <f>K9/J9</f>
        <v>0.96</v>
      </c>
      <c r="M9" s="21">
        <f>I9*K9</f>
        <v>720000</v>
      </c>
    </row>
    <row r="10" spans="1:18" x14ac:dyDescent="0.4">
      <c r="H10" s="14"/>
      <c r="I10" s="14"/>
      <c r="J10" s="14"/>
      <c r="K10" s="14"/>
      <c r="L10" s="14"/>
      <c r="M10" s="14"/>
    </row>
    <row r="11" spans="1:18" x14ac:dyDescent="0.4">
      <c r="H11" s="14"/>
      <c r="I11" s="14"/>
      <c r="J11" s="14"/>
      <c r="K11" s="14"/>
      <c r="L11" s="17" t="s">
        <v>111</v>
      </c>
      <c r="M11" s="21">
        <f>SUM(M5:M9)</f>
        <v>8801100</v>
      </c>
    </row>
    <row r="12" spans="1:18" x14ac:dyDescent="0.4">
      <c r="H12" s="14"/>
      <c r="I12" s="14"/>
      <c r="J12" s="14"/>
      <c r="K12" s="14"/>
      <c r="L12" s="17" t="s">
        <v>112</v>
      </c>
      <c r="M12" s="22">
        <f>SUM(K5:K9)</f>
        <v>2167</v>
      </c>
    </row>
    <row r="13" spans="1:18" x14ac:dyDescent="0.4">
      <c r="H13" s="14"/>
      <c r="I13" s="14"/>
      <c r="J13" s="14"/>
      <c r="K13" s="14"/>
      <c r="L13" s="17" t="s">
        <v>113</v>
      </c>
      <c r="M13" s="23">
        <f>M12/SUM(J5:J9)</f>
        <v>0.83346153846153848</v>
      </c>
    </row>
    <row r="16" spans="1:18" x14ac:dyDescent="0.4">
      <c r="H16" t="s">
        <v>137</v>
      </c>
      <c r="P16" s="78"/>
      <c r="Q16" s="78"/>
      <c r="R16" s="79"/>
    </row>
    <row r="17" spans="8:18" x14ac:dyDescent="0.4">
      <c r="J17" s="26" t="s">
        <v>138</v>
      </c>
    </row>
    <row r="18" spans="8:18" ht="19.5" thickBot="1" x14ac:dyDescent="0.45"/>
    <row r="19" spans="8:18" ht="19.5" thickBot="1" x14ac:dyDescent="0.45">
      <c r="H19" s="42" t="s">
        <v>139</v>
      </c>
      <c r="I19" s="54" t="s">
        <v>140</v>
      </c>
      <c r="J19" s="55" t="s">
        <v>96</v>
      </c>
      <c r="K19" s="55" t="s">
        <v>141</v>
      </c>
      <c r="L19" s="55" t="s">
        <v>142</v>
      </c>
      <c r="M19" s="55" t="s">
        <v>143</v>
      </c>
      <c r="N19" s="55" t="s">
        <v>144</v>
      </c>
      <c r="O19" s="55" t="s">
        <v>145</v>
      </c>
      <c r="P19" s="56" t="s">
        <v>146</v>
      </c>
      <c r="Q19" s="81"/>
      <c r="R19" s="42" t="s">
        <v>147</v>
      </c>
    </row>
    <row r="20" spans="8:18" x14ac:dyDescent="0.4">
      <c r="H20" s="57" t="s">
        <v>148</v>
      </c>
      <c r="I20" s="58">
        <v>400</v>
      </c>
      <c r="J20" s="59">
        <v>12</v>
      </c>
      <c r="K20" s="59">
        <v>13</v>
      </c>
      <c r="L20" s="59">
        <v>18</v>
      </c>
      <c r="M20" s="59">
        <v>10</v>
      </c>
      <c r="N20" s="59">
        <v>11</v>
      </c>
      <c r="O20" s="59">
        <v>15</v>
      </c>
      <c r="P20" s="60">
        <v>16</v>
      </c>
      <c r="Q20" s="82"/>
      <c r="R20" s="61">
        <f>I20*(J20+K20+L20+M20+N20+O20+P20)</f>
        <v>38000</v>
      </c>
    </row>
    <row r="21" spans="8:18" x14ac:dyDescent="0.4">
      <c r="H21" s="62" t="s">
        <v>149</v>
      </c>
      <c r="I21" s="63">
        <v>920</v>
      </c>
      <c r="J21" s="6">
        <v>25</v>
      </c>
      <c r="K21" s="6">
        <v>20</v>
      </c>
      <c r="L21" s="6">
        <v>38</v>
      </c>
      <c r="M21" s="6">
        <v>40</v>
      </c>
      <c r="N21" s="6">
        <v>28</v>
      </c>
      <c r="O21" s="6">
        <v>31</v>
      </c>
      <c r="P21" s="64">
        <v>33</v>
      </c>
      <c r="Q21" s="75"/>
      <c r="R21" s="65">
        <f t="shared" ref="R21:R24" si="0">I21*(J21+K21+L21+M21+N21+O21+P21)</f>
        <v>197800</v>
      </c>
    </row>
    <row r="22" spans="8:18" x14ac:dyDescent="0.4">
      <c r="H22" s="62" t="s">
        <v>150</v>
      </c>
      <c r="I22" s="63">
        <v>800</v>
      </c>
      <c r="J22" s="6">
        <v>8</v>
      </c>
      <c r="K22" s="6">
        <v>12</v>
      </c>
      <c r="L22" s="6">
        <v>7</v>
      </c>
      <c r="M22" s="6">
        <v>9</v>
      </c>
      <c r="N22" s="6">
        <v>15</v>
      </c>
      <c r="O22" s="6">
        <v>10</v>
      </c>
      <c r="P22" s="64">
        <v>9</v>
      </c>
      <c r="Q22" s="75"/>
      <c r="R22" s="65">
        <f t="shared" si="0"/>
        <v>56000</v>
      </c>
    </row>
    <row r="23" spans="8:18" x14ac:dyDescent="0.4">
      <c r="H23" s="62" t="s">
        <v>151</v>
      </c>
      <c r="I23" s="63">
        <v>500</v>
      </c>
      <c r="J23" s="6">
        <v>30</v>
      </c>
      <c r="K23" s="6">
        <v>50</v>
      </c>
      <c r="L23" s="6">
        <v>36</v>
      </c>
      <c r="M23" s="6">
        <v>46</v>
      </c>
      <c r="N23" s="6">
        <v>48</v>
      </c>
      <c r="O23" s="6">
        <v>55</v>
      </c>
      <c r="P23" s="64">
        <v>60</v>
      </c>
      <c r="Q23" s="75"/>
      <c r="R23" s="65">
        <f t="shared" si="0"/>
        <v>162500</v>
      </c>
    </row>
    <row r="24" spans="8:18" ht="19.5" thickBot="1" x14ac:dyDescent="0.45">
      <c r="H24" s="66" t="s">
        <v>152</v>
      </c>
      <c r="I24" s="67">
        <v>500</v>
      </c>
      <c r="J24" s="68">
        <v>35</v>
      </c>
      <c r="K24" s="68">
        <v>40</v>
      </c>
      <c r="L24" s="68">
        <v>39</v>
      </c>
      <c r="M24" s="68">
        <v>27</v>
      </c>
      <c r="N24" s="68">
        <v>44</v>
      </c>
      <c r="O24" s="68">
        <v>28</v>
      </c>
      <c r="P24" s="69">
        <v>53</v>
      </c>
      <c r="Q24" s="77"/>
      <c r="R24" s="70">
        <f t="shared" si="0"/>
        <v>133000</v>
      </c>
    </row>
    <row r="25" spans="8:18" ht="19.5" thickBot="1" x14ac:dyDescent="0.45"/>
    <row r="26" spans="8:18" x14ac:dyDescent="0.4">
      <c r="O26" s="71" t="s">
        <v>153</v>
      </c>
      <c r="P26" s="72"/>
      <c r="Q26" s="80"/>
      <c r="R26" s="73"/>
    </row>
    <row r="27" spans="8:18" x14ac:dyDescent="0.4">
      <c r="O27" s="74" t="s">
        <v>154</v>
      </c>
      <c r="P27" s="6"/>
      <c r="Q27" s="64"/>
      <c r="R27" s="75"/>
    </row>
    <row r="28" spans="8:18" ht="19.5" thickBot="1" x14ac:dyDescent="0.45">
      <c r="O28" s="76" t="s">
        <v>155</v>
      </c>
      <c r="P28" s="68"/>
      <c r="Q28" s="69"/>
      <c r="R28" s="77"/>
    </row>
  </sheetData>
  <phoneticPr fontId="2"/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599BF976-85C5-4553-9D9E-4220106A6D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ﾃｰﾌﾞﾙ･ｽﾊﾟｰｸﾗｲﾝ!M5:M5</xm:f>
              <xm:sqref>N4</xm:sqref>
            </x14:sparkline>
            <x14:sparkline>
              <xm:f>ﾃｰﾌﾞﾙ･ｽﾊﾟｰｸﾗｲﾝ!M6:M6</xm:f>
              <xm:sqref>N5</xm:sqref>
            </x14:sparkline>
            <x14:sparkline>
              <xm:f>ﾃｰﾌﾞﾙ･ｽﾊﾟｰｸﾗｲﾝ!M7:M7</xm:f>
              <xm:sqref>N6</xm:sqref>
            </x14:sparkline>
            <x14:sparkline>
              <xm:f>ﾃｰﾌﾞﾙ･ｽﾊﾟｰｸﾗｲﾝ!M8:M8</xm:f>
              <xm:sqref>N7</xm:sqref>
            </x14:sparkline>
            <x14:sparkline>
              <xm:f>ﾃｰﾌﾞﾙ･ｽﾊﾟｰｸﾗｲﾝ!M9:M9</xm:f>
              <xm:sqref>N8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239C-8822-4604-87A9-16131990DC9E}">
  <dimension ref="A1:H23"/>
  <sheetViews>
    <sheetView zoomScale="140" zoomScaleNormal="140" workbookViewId="0">
      <selection activeCell="J9" sqref="J9"/>
    </sheetView>
  </sheetViews>
  <sheetFormatPr defaultRowHeight="18.75" x14ac:dyDescent="0.4"/>
  <cols>
    <col min="2" max="2" width="11" bestFit="1" customWidth="1"/>
    <col min="4" max="4" width="13" bestFit="1" customWidth="1"/>
  </cols>
  <sheetData>
    <row r="1" spans="1:8" ht="45.75" customHeight="1" x14ac:dyDescent="0.4"/>
    <row r="2" spans="1:8" x14ac:dyDescent="0.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</row>
    <row r="3" spans="1:8" x14ac:dyDescent="0.4">
      <c r="A3">
        <v>1</v>
      </c>
      <c r="B3" s="1">
        <v>45447</v>
      </c>
      <c r="C3">
        <v>1018</v>
      </c>
      <c r="D3" t="s">
        <v>8</v>
      </c>
      <c r="E3" t="s">
        <v>9</v>
      </c>
      <c r="F3" s="2">
        <v>40000</v>
      </c>
      <c r="G3" s="2">
        <v>4000</v>
      </c>
      <c r="H3" s="2">
        <v>44000</v>
      </c>
    </row>
    <row r="4" spans="1:8" x14ac:dyDescent="0.4">
      <c r="A4">
        <v>2</v>
      </c>
      <c r="B4" s="1">
        <v>45447</v>
      </c>
      <c r="C4">
        <v>1007</v>
      </c>
      <c r="D4" t="s">
        <v>10</v>
      </c>
      <c r="E4" t="s">
        <v>9</v>
      </c>
      <c r="F4" s="2">
        <v>89000</v>
      </c>
      <c r="G4" s="2">
        <v>8900</v>
      </c>
      <c r="H4" s="2">
        <v>97900</v>
      </c>
    </row>
    <row r="5" spans="1:8" x14ac:dyDescent="0.4">
      <c r="A5">
        <v>3</v>
      </c>
      <c r="B5" s="1">
        <v>45448</v>
      </c>
      <c r="C5">
        <v>1019</v>
      </c>
      <c r="D5" t="s">
        <v>11</v>
      </c>
      <c r="E5" t="s">
        <v>12</v>
      </c>
      <c r="F5" s="2">
        <v>23000</v>
      </c>
      <c r="G5" s="2">
        <v>2300</v>
      </c>
      <c r="H5" s="2">
        <v>25300</v>
      </c>
    </row>
    <row r="6" spans="1:8" x14ac:dyDescent="0.4">
      <c r="A6">
        <v>4</v>
      </c>
      <c r="B6" s="1">
        <v>45448</v>
      </c>
      <c r="C6">
        <v>1018</v>
      </c>
      <c r="D6" t="s">
        <v>8</v>
      </c>
      <c r="E6" t="s">
        <v>9</v>
      </c>
      <c r="F6" s="2">
        <v>27000</v>
      </c>
      <c r="G6" s="2">
        <v>2700</v>
      </c>
      <c r="H6" s="2">
        <v>29700</v>
      </c>
    </row>
    <row r="7" spans="1:8" x14ac:dyDescent="0.4">
      <c r="A7">
        <v>5</v>
      </c>
      <c r="B7" s="1">
        <v>45449</v>
      </c>
      <c r="C7">
        <v>1021</v>
      </c>
      <c r="D7" t="s">
        <v>13</v>
      </c>
      <c r="E7" t="s">
        <v>12</v>
      </c>
      <c r="F7" s="2">
        <v>45000</v>
      </c>
      <c r="G7" s="2">
        <v>4500</v>
      </c>
      <c r="H7" s="2">
        <v>49500</v>
      </c>
    </row>
    <row r="8" spans="1:8" x14ac:dyDescent="0.4">
      <c r="A8">
        <v>6</v>
      </c>
      <c r="B8" s="1">
        <v>45449</v>
      </c>
      <c r="C8">
        <v>1022</v>
      </c>
      <c r="D8" t="s">
        <v>14</v>
      </c>
      <c r="E8" t="s">
        <v>12</v>
      </c>
      <c r="F8" s="2">
        <v>15000</v>
      </c>
      <c r="G8" s="2">
        <v>1500</v>
      </c>
      <c r="H8" s="2">
        <v>16500</v>
      </c>
    </row>
    <row r="9" spans="1:8" x14ac:dyDescent="0.4">
      <c r="A9">
        <v>7</v>
      </c>
      <c r="B9" s="1">
        <v>45449</v>
      </c>
      <c r="C9">
        <v>1023</v>
      </c>
      <c r="D9" t="s">
        <v>15</v>
      </c>
      <c r="E9" t="s">
        <v>16</v>
      </c>
      <c r="F9" s="2">
        <v>72000</v>
      </c>
      <c r="G9" s="2">
        <v>7200</v>
      </c>
      <c r="H9" s="2">
        <v>79200</v>
      </c>
    </row>
    <row r="10" spans="1:8" x14ac:dyDescent="0.4">
      <c r="A10">
        <v>8</v>
      </c>
      <c r="B10" s="1">
        <v>45451</v>
      </c>
      <c r="C10">
        <v>1010</v>
      </c>
      <c r="D10" t="s">
        <v>17</v>
      </c>
      <c r="E10" t="s">
        <v>16</v>
      </c>
      <c r="F10" s="2">
        <v>19000</v>
      </c>
      <c r="G10" s="2">
        <v>1900</v>
      </c>
      <c r="H10" s="2">
        <v>20900</v>
      </c>
    </row>
    <row r="11" spans="1:8" x14ac:dyDescent="0.4">
      <c r="A11">
        <v>9</v>
      </c>
      <c r="B11" s="1">
        <v>45453</v>
      </c>
      <c r="C11">
        <v>1011</v>
      </c>
      <c r="D11" t="s">
        <v>18</v>
      </c>
      <c r="E11" t="s">
        <v>19</v>
      </c>
      <c r="F11" s="2">
        <v>45000</v>
      </c>
      <c r="G11" s="2">
        <v>4500</v>
      </c>
      <c r="H11" s="2">
        <v>49500</v>
      </c>
    </row>
    <row r="12" spans="1:8" x14ac:dyDescent="0.4">
      <c r="A12">
        <v>10</v>
      </c>
      <c r="B12" s="1">
        <v>45454</v>
      </c>
      <c r="C12">
        <v>1014</v>
      </c>
      <c r="D12" t="s">
        <v>20</v>
      </c>
      <c r="E12" t="s">
        <v>16</v>
      </c>
      <c r="F12" s="2">
        <v>45000</v>
      </c>
      <c r="G12" s="2">
        <v>4500</v>
      </c>
      <c r="H12" s="2">
        <v>49500</v>
      </c>
    </row>
    <row r="13" spans="1:8" x14ac:dyDescent="0.4">
      <c r="A13">
        <v>11</v>
      </c>
      <c r="B13" s="1">
        <v>45454</v>
      </c>
      <c r="C13">
        <v>1008</v>
      </c>
      <c r="D13" t="s">
        <v>21</v>
      </c>
      <c r="E13" t="s">
        <v>19</v>
      </c>
      <c r="F13" s="2">
        <v>36000</v>
      </c>
      <c r="G13" s="2">
        <v>3600</v>
      </c>
      <c r="H13" s="2">
        <v>39600</v>
      </c>
    </row>
    <row r="14" spans="1:8" x14ac:dyDescent="0.4">
      <c r="A14">
        <v>12</v>
      </c>
      <c r="B14" s="1">
        <v>45455</v>
      </c>
      <c r="C14">
        <v>1009</v>
      </c>
      <c r="D14" t="s">
        <v>22</v>
      </c>
      <c r="E14" t="s">
        <v>12</v>
      </c>
      <c r="F14" s="2">
        <v>26000</v>
      </c>
      <c r="G14" s="2">
        <v>2600</v>
      </c>
      <c r="H14" s="2">
        <v>28600</v>
      </c>
    </row>
    <row r="15" spans="1:8" x14ac:dyDescent="0.4">
      <c r="A15">
        <v>13</v>
      </c>
      <c r="B15" s="1">
        <v>45456</v>
      </c>
      <c r="C15">
        <v>1010</v>
      </c>
      <c r="D15" t="s">
        <v>17</v>
      </c>
      <c r="E15" t="s">
        <v>19</v>
      </c>
      <c r="F15" s="2">
        <v>27000</v>
      </c>
      <c r="G15" s="2">
        <v>2700</v>
      </c>
      <c r="H15" s="2">
        <v>29700</v>
      </c>
    </row>
    <row r="16" spans="1:8" x14ac:dyDescent="0.4">
      <c r="A16">
        <v>14</v>
      </c>
      <c r="B16" s="1">
        <v>45459</v>
      </c>
      <c r="C16">
        <v>1001</v>
      </c>
      <c r="D16" t="s">
        <v>23</v>
      </c>
      <c r="E16" t="s">
        <v>16</v>
      </c>
      <c r="F16" s="2">
        <v>25000</v>
      </c>
      <c r="G16" s="2">
        <v>2500</v>
      </c>
      <c r="H16" s="2">
        <v>27500</v>
      </c>
    </row>
    <row r="17" spans="1:8" x14ac:dyDescent="0.4">
      <c r="A17">
        <v>15</v>
      </c>
      <c r="B17" s="1">
        <v>45460</v>
      </c>
      <c r="C17">
        <v>1002</v>
      </c>
      <c r="D17" t="s">
        <v>24</v>
      </c>
      <c r="E17" t="s">
        <v>16</v>
      </c>
      <c r="F17" s="2">
        <v>46000</v>
      </c>
      <c r="G17" s="2">
        <v>4600</v>
      </c>
      <c r="H17" s="2">
        <v>50600</v>
      </c>
    </row>
    <row r="18" spans="1:8" x14ac:dyDescent="0.4">
      <c r="A18">
        <v>16</v>
      </c>
      <c r="B18" s="1">
        <v>45462</v>
      </c>
      <c r="C18">
        <v>1008</v>
      </c>
      <c r="D18" t="s">
        <v>21</v>
      </c>
      <c r="E18" t="s">
        <v>9</v>
      </c>
      <c r="F18" s="2">
        <v>48000</v>
      </c>
      <c r="G18" s="2">
        <v>4800</v>
      </c>
      <c r="H18" s="2">
        <v>52800</v>
      </c>
    </row>
    <row r="19" spans="1:8" x14ac:dyDescent="0.4">
      <c r="A19">
        <v>17</v>
      </c>
      <c r="B19" s="1">
        <v>45462</v>
      </c>
      <c r="C19">
        <v>1012</v>
      </c>
      <c r="D19" t="s">
        <v>25</v>
      </c>
      <c r="E19" t="s">
        <v>19</v>
      </c>
      <c r="F19" s="2">
        <v>78000</v>
      </c>
      <c r="G19" s="2">
        <v>7800</v>
      </c>
      <c r="H19" s="2">
        <v>85800</v>
      </c>
    </row>
    <row r="20" spans="1:8" x14ac:dyDescent="0.4">
      <c r="A20">
        <v>18</v>
      </c>
      <c r="B20" s="1">
        <v>45463</v>
      </c>
      <c r="C20">
        <v>1013</v>
      </c>
      <c r="D20" t="s">
        <v>26</v>
      </c>
      <c r="E20" t="s">
        <v>19</v>
      </c>
      <c r="F20" s="2">
        <v>36000</v>
      </c>
      <c r="G20" s="2">
        <v>3600</v>
      </c>
      <c r="H20" s="2">
        <v>39600</v>
      </c>
    </row>
    <row r="21" spans="1:8" x14ac:dyDescent="0.4">
      <c r="A21">
        <v>19</v>
      </c>
      <c r="B21" s="1">
        <v>45463</v>
      </c>
      <c r="C21">
        <v>1014</v>
      </c>
      <c r="D21" t="s">
        <v>20</v>
      </c>
      <c r="E21" t="s">
        <v>12</v>
      </c>
      <c r="F21" s="2">
        <v>45000</v>
      </c>
      <c r="G21" s="2">
        <v>4500</v>
      </c>
      <c r="H21" s="2">
        <v>49500</v>
      </c>
    </row>
    <row r="22" spans="1:8" x14ac:dyDescent="0.4">
      <c r="A22">
        <v>20</v>
      </c>
      <c r="B22" s="1">
        <v>45464</v>
      </c>
      <c r="C22">
        <v>1009</v>
      </c>
      <c r="D22" t="s">
        <v>22</v>
      </c>
      <c r="E22" t="s">
        <v>9</v>
      </c>
      <c r="F22" s="2">
        <v>23000</v>
      </c>
      <c r="G22" s="2">
        <v>2300</v>
      </c>
      <c r="H22" s="2">
        <v>25300</v>
      </c>
    </row>
    <row r="23" spans="1:8" x14ac:dyDescent="0.4">
      <c r="A23">
        <v>21</v>
      </c>
      <c r="B23" s="1">
        <v>45465</v>
      </c>
      <c r="C23">
        <v>1016</v>
      </c>
      <c r="D23" t="s">
        <v>27</v>
      </c>
      <c r="E23" t="s">
        <v>12</v>
      </c>
      <c r="F23" s="2">
        <v>41000</v>
      </c>
      <c r="G23" s="2">
        <v>4100</v>
      </c>
      <c r="H23" s="2">
        <v>45100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B655-BE5D-4838-A06F-1DBC2C0D9D16}">
  <dimension ref="B10:I13"/>
  <sheetViews>
    <sheetView topLeftCell="A7" zoomScale="160" zoomScaleNormal="160" workbookViewId="0">
      <selection activeCell="H8" sqref="H8"/>
    </sheetView>
  </sheetViews>
  <sheetFormatPr defaultRowHeight="18.75" x14ac:dyDescent="0.4"/>
  <sheetData>
    <row r="10" spans="2:9" x14ac:dyDescent="0.4">
      <c r="B10" t="s">
        <v>31</v>
      </c>
      <c r="I10" t="s">
        <v>31</v>
      </c>
    </row>
    <row r="11" spans="2:9" x14ac:dyDescent="0.4">
      <c r="B11" s="4" t="s">
        <v>32</v>
      </c>
      <c r="I11" t="s">
        <v>32</v>
      </c>
    </row>
    <row r="12" spans="2:9" ht="24" x14ac:dyDescent="0.4">
      <c r="B12" s="5" t="s">
        <v>33</v>
      </c>
      <c r="I12" t="s">
        <v>33</v>
      </c>
    </row>
    <row r="13" spans="2:9" x14ac:dyDescent="0.4">
      <c r="B13" t="s">
        <v>34</v>
      </c>
      <c r="I13" t="s">
        <v>34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2B87-5B0F-4F4B-AC67-375FC8981092}">
  <dimension ref="C2:J12"/>
  <sheetViews>
    <sheetView zoomScale="180" zoomScaleNormal="180" workbookViewId="0">
      <selection activeCell="L10" sqref="L10"/>
    </sheetView>
  </sheetViews>
  <sheetFormatPr defaultRowHeight="18.75" x14ac:dyDescent="0.4"/>
  <sheetData>
    <row r="2" spans="3:10" x14ac:dyDescent="0.4">
      <c r="C2" s="6" t="s">
        <v>35</v>
      </c>
      <c r="D2" s="6" t="s">
        <v>42</v>
      </c>
      <c r="F2" s="6" t="s">
        <v>35</v>
      </c>
      <c r="G2" s="6" t="s">
        <v>42</v>
      </c>
      <c r="I2" s="6" t="s">
        <v>35</v>
      </c>
      <c r="J2" s="6" t="s">
        <v>42</v>
      </c>
    </row>
    <row r="3" spans="3:10" x14ac:dyDescent="0.4">
      <c r="C3" s="6" t="s">
        <v>36</v>
      </c>
      <c r="D3" s="6"/>
      <c r="F3" s="6" t="s">
        <v>36</v>
      </c>
      <c r="G3" s="6"/>
      <c r="I3" s="6" t="s">
        <v>36</v>
      </c>
      <c r="J3" s="7"/>
    </row>
    <row r="4" spans="3:10" x14ac:dyDescent="0.4">
      <c r="C4" s="6" t="s">
        <v>37</v>
      </c>
      <c r="D4" s="6"/>
      <c r="F4" s="6" t="s">
        <v>37</v>
      </c>
      <c r="G4" s="6"/>
      <c r="I4" s="6" t="s">
        <v>37</v>
      </c>
      <c r="J4" s="7"/>
    </row>
    <row r="5" spans="3:10" x14ac:dyDescent="0.4">
      <c r="C5" s="6" t="s">
        <v>38</v>
      </c>
      <c r="D5" s="6"/>
      <c r="F5" s="6" t="s">
        <v>38</v>
      </c>
      <c r="G5" s="6"/>
      <c r="I5" s="6" t="s">
        <v>38</v>
      </c>
      <c r="J5" s="7"/>
    </row>
    <row r="6" spans="3:10" x14ac:dyDescent="0.4">
      <c r="C6" s="6" t="s">
        <v>39</v>
      </c>
      <c r="D6" s="6"/>
      <c r="F6" s="6" t="s">
        <v>39</v>
      </c>
      <c r="G6" s="6"/>
      <c r="I6" s="6" t="s">
        <v>39</v>
      </c>
      <c r="J6" s="7"/>
    </row>
    <row r="7" spans="3:10" x14ac:dyDescent="0.4">
      <c r="C7" s="6" t="s">
        <v>40</v>
      </c>
      <c r="D7" s="6"/>
      <c r="F7" s="6" t="s">
        <v>40</v>
      </c>
      <c r="G7" s="6"/>
      <c r="I7" s="6" t="s">
        <v>40</v>
      </c>
      <c r="J7" s="7"/>
    </row>
    <row r="8" spans="3:10" x14ac:dyDescent="0.4">
      <c r="C8" s="6" t="s">
        <v>41</v>
      </c>
      <c r="D8" s="6"/>
      <c r="F8" s="6" t="s">
        <v>41</v>
      </c>
      <c r="G8" s="6"/>
      <c r="I8" s="6" t="s">
        <v>41</v>
      </c>
      <c r="J8" s="7"/>
    </row>
    <row r="10" spans="3:10" x14ac:dyDescent="0.4">
      <c r="E10" t="s">
        <v>43</v>
      </c>
      <c r="G10" t="s">
        <v>44</v>
      </c>
      <c r="I10" t="s">
        <v>47</v>
      </c>
    </row>
    <row r="11" spans="3:10" x14ac:dyDescent="0.4">
      <c r="G11" t="s">
        <v>45</v>
      </c>
      <c r="I11" t="s">
        <v>48</v>
      </c>
    </row>
    <row r="12" spans="3:10" x14ac:dyDescent="0.4">
      <c r="G12" t="s">
        <v>46</v>
      </c>
      <c r="I12" t="s">
        <v>49</v>
      </c>
    </row>
  </sheetData>
  <phoneticPr fontId="2"/>
  <dataValidations count="1">
    <dataValidation type="list" allowBlank="1" showInputMessage="1" showErrorMessage="1" sqref="G3" xr:uid="{88A2CCD3-FF7F-4CAD-BB2C-AAED61B1549D}">
      <formula1>"○,×"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9740-191B-45D3-9000-957B4CAB606F}">
  <dimension ref="A1:E15"/>
  <sheetViews>
    <sheetView zoomScale="220" zoomScaleNormal="220" workbookViewId="0">
      <selection activeCell="C10" sqref="C10"/>
    </sheetView>
  </sheetViews>
  <sheetFormatPr defaultRowHeight="18.75" x14ac:dyDescent="0.4"/>
  <cols>
    <col min="1" max="1" width="12.875" customWidth="1"/>
    <col min="2" max="2" width="15.875" customWidth="1"/>
    <col min="3" max="4" width="12" customWidth="1"/>
    <col min="5" max="5" width="14.625" customWidth="1"/>
    <col min="6" max="6" width="10.375" customWidth="1"/>
  </cols>
  <sheetData>
    <row r="1" spans="1:5" x14ac:dyDescent="0.4">
      <c r="E1" s="11" t="s">
        <v>53</v>
      </c>
    </row>
    <row r="2" spans="1:5" x14ac:dyDescent="0.4">
      <c r="A2" s="8" t="s">
        <v>52</v>
      </c>
      <c r="B2" s="10">
        <f>A2*1</f>
        <v>45378</v>
      </c>
      <c r="C2" s="1">
        <v>45378</v>
      </c>
      <c r="D2" s="1"/>
      <c r="E2" s="8" t="s">
        <v>52</v>
      </c>
    </row>
    <row r="3" spans="1:5" x14ac:dyDescent="0.4">
      <c r="A3" s="8"/>
      <c r="C3" s="1"/>
      <c r="D3" s="1"/>
      <c r="E3" s="8"/>
    </row>
    <row r="4" spans="1:5" x14ac:dyDescent="0.4">
      <c r="A4" s="8"/>
      <c r="C4" s="1"/>
      <c r="D4" s="1"/>
      <c r="E4" s="8"/>
    </row>
    <row r="5" spans="1:5" x14ac:dyDescent="0.4">
      <c r="A5" s="8"/>
      <c r="B5" s="9" t="s">
        <v>50</v>
      </c>
      <c r="C5" s="1"/>
      <c r="D5" s="1"/>
      <c r="E5" s="8"/>
    </row>
    <row r="6" spans="1:5" x14ac:dyDescent="0.4">
      <c r="A6" s="8"/>
      <c r="B6" t="s">
        <v>51</v>
      </c>
      <c r="C6" s="1"/>
      <c r="D6" s="1"/>
      <c r="E6" s="8"/>
    </row>
    <row r="7" spans="1:5" x14ac:dyDescent="0.4">
      <c r="A7" s="8"/>
      <c r="B7" t="s">
        <v>47</v>
      </c>
      <c r="C7" s="1"/>
      <c r="D7" s="1"/>
      <c r="E7" s="8"/>
    </row>
    <row r="8" spans="1:5" x14ac:dyDescent="0.4">
      <c r="A8" s="8"/>
      <c r="C8" s="1"/>
      <c r="D8" s="1"/>
      <c r="E8" s="8"/>
    </row>
    <row r="9" spans="1:5" x14ac:dyDescent="0.4">
      <c r="A9" s="8"/>
      <c r="C9" s="1"/>
      <c r="D9" s="1"/>
      <c r="E9" s="8"/>
    </row>
    <row r="10" spans="1:5" x14ac:dyDescent="0.4">
      <c r="A10" s="8"/>
      <c r="E10" s="8"/>
    </row>
    <row r="11" spans="1:5" x14ac:dyDescent="0.4">
      <c r="E11" s="8"/>
    </row>
    <row r="12" spans="1:5" x14ac:dyDescent="0.4">
      <c r="E12" s="8"/>
    </row>
    <row r="13" spans="1:5" x14ac:dyDescent="0.4">
      <c r="E13" s="8"/>
    </row>
    <row r="14" spans="1:5" x14ac:dyDescent="0.4">
      <c r="E14" s="8"/>
    </row>
    <row r="15" spans="1:5" x14ac:dyDescent="0.4">
      <c r="E15" s="8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4E59-F1CB-44C6-811F-1D63DF350054}">
  <dimension ref="A2:K11"/>
  <sheetViews>
    <sheetView topLeftCell="B4" zoomScale="190" zoomScaleNormal="190" workbookViewId="0">
      <selection activeCell="C11" sqref="C11"/>
    </sheetView>
  </sheetViews>
  <sheetFormatPr defaultRowHeight="18.75" x14ac:dyDescent="0.4"/>
  <cols>
    <col min="1" max="8" width="8.625" customWidth="1"/>
    <col min="9" max="9" width="2.25" customWidth="1"/>
    <col min="10" max="10" width="12.625" bestFit="1" customWidth="1"/>
    <col min="11" max="11" width="31.625" bestFit="1" customWidth="1"/>
  </cols>
  <sheetData>
    <row r="2" spans="1:11" x14ac:dyDescent="0.4">
      <c r="A2" s="6">
        <v>1</v>
      </c>
      <c r="B2" s="6">
        <v>1</v>
      </c>
      <c r="C2" s="6" t="s">
        <v>71</v>
      </c>
      <c r="D2" s="6" t="s">
        <v>70</v>
      </c>
      <c r="E2" s="6" t="s">
        <v>71</v>
      </c>
      <c r="F2" s="6" t="s">
        <v>87</v>
      </c>
      <c r="G2" s="6" t="str">
        <f>E2&amp;F2</f>
        <v>1p1t</v>
      </c>
      <c r="H2" s="6" t="s">
        <v>96</v>
      </c>
      <c r="J2" s="12" t="s">
        <v>54</v>
      </c>
      <c r="K2" s="6" t="s">
        <v>62</v>
      </c>
    </row>
    <row r="3" spans="1:11" x14ac:dyDescent="0.4">
      <c r="A3" s="6">
        <v>1</v>
      </c>
      <c r="B3" s="6">
        <v>2</v>
      </c>
      <c r="C3" s="6" t="s">
        <v>71</v>
      </c>
      <c r="D3" s="6" t="s">
        <v>79</v>
      </c>
      <c r="E3" s="6" t="s">
        <v>72</v>
      </c>
      <c r="F3" s="6" t="s">
        <v>88</v>
      </c>
      <c r="G3" s="6" t="str">
        <f t="shared" ref="G3:G10" si="0">E3&amp;F3</f>
        <v>2p2t</v>
      </c>
      <c r="H3" s="6" t="s">
        <v>96</v>
      </c>
      <c r="J3" s="12" t="s">
        <v>55</v>
      </c>
      <c r="K3" s="6" t="s">
        <v>63</v>
      </c>
    </row>
    <row r="4" spans="1:11" x14ac:dyDescent="0.4">
      <c r="A4" s="6">
        <v>1</v>
      </c>
      <c r="B4" s="6">
        <v>1</v>
      </c>
      <c r="C4" s="6" t="s">
        <v>71</v>
      </c>
      <c r="D4" s="6" t="s">
        <v>80</v>
      </c>
      <c r="E4" s="6" t="s">
        <v>73</v>
      </c>
      <c r="F4" s="6" t="s">
        <v>89</v>
      </c>
      <c r="G4" s="6" t="str">
        <f t="shared" si="0"/>
        <v>3p3t</v>
      </c>
      <c r="H4" s="6" t="s">
        <v>96</v>
      </c>
      <c r="J4" s="12" t="s">
        <v>56</v>
      </c>
      <c r="K4" s="6" t="s">
        <v>64</v>
      </c>
    </row>
    <row r="5" spans="1:11" x14ac:dyDescent="0.4">
      <c r="A5" s="6">
        <v>1</v>
      </c>
      <c r="B5" s="6">
        <v>2</v>
      </c>
      <c r="C5" s="6" t="s">
        <v>71</v>
      </c>
      <c r="D5" s="6" t="s">
        <v>81</v>
      </c>
      <c r="E5" s="6" t="s">
        <v>74</v>
      </c>
      <c r="F5" s="6" t="s">
        <v>90</v>
      </c>
      <c r="G5" s="6" t="str">
        <f t="shared" si="0"/>
        <v>4p4t</v>
      </c>
      <c r="H5" s="6" t="s">
        <v>96</v>
      </c>
      <c r="J5" s="12" t="s">
        <v>57</v>
      </c>
      <c r="K5" s="6" t="s">
        <v>65</v>
      </c>
    </row>
    <row r="6" spans="1:11" x14ac:dyDescent="0.4">
      <c r="A6" s="6">
        <v>1</v>
      </c>
      <c r="B6" s="6">
        <v>1</v>
      </c>
      <c r="C6" s="6" t="s">
        <v>71</v>
      </c>
      <c r="D6" s="6" t="s">
        <v>82</v>
      </c>
      <c r="E6" s="6" t="s">
        <v>98</v>
      </c>
      <c r="F6" s="6" t="s">
        <v>91</v>
      </c>
      <c r="G6" s="6" t="str">
        <f t="shared" si="0"/>
        <v>5p5t</v>
      </c>
      <c r="H6" s="6" t="s">
        <v>96</v>
      </c>
      <c r="J6" s="12" t="s">
        <v>58</v>
      </c>
      <c r="K6" s="6" t="s">
        <v>66</v>
      </c>
    </row>
    <row r="7" spans="1:11" x14ac:dyDescent="0.4">
      <c r="A7" s="6">
        <v>1</v>
      </c>
      <c r="B7" s="6">
        <v>2</v>
      </c>
      <c r="C7" s="6" t="s">
        <v>71</v>
      </c>
      <c r="D7" t="s">
        <v>83</v>
      </c>
      <c r="E7" t="s">
        <v>75</v>
      </c>
      <c r="F7" t="s">
        <v>92</v>
      </c>
      <c r="G7" t="str">
        <f t="shared" si="0"/>
        <v>6p6t</v>
      </c>
      <c r="H7" t="s">
        <v>96</v>
      </c>
      <c r="J7" s="12" t="s">
        <v>59</v>
      </c>
      <c r="K7" s="6" t="s">
        <v>67</v>
      </c>
    </row>
    <row r="8" spans="1:11" x14ac:dyDescent="0.4">
      <c r="A8" s="6">
        <v>1</v>
      </c>
      <c r="B8" s="6">
        <v>1</v>
      </c>
      <c r="C8" s="6" t="s">
        <v>71</v>
      </c>
      <c r="D8" t="s">
        <v>84</v>
      </c>
      <c r="E8" t="s">
        <v>76</v>
      </c>
      <c r="F8" t="s">
        <v>93</v>
      </c>
      <c r="G8" t="str">
        <f t="shared" si="0"/>
        <v>7p7t</v>
      </c>
      <c r="H8" t="s">
        <v>96</v>
      </c>
      <c r="J8" s="12" t="s">
        <v>60</v>
      </c>
      <c r="K8" s="6" t="s">
        <v>68</v>
      </c>
    </row>
    <row r="9" spans="1:11" x14ac:dyDescent="0.4">
      <c r="A9" s="6">
        <v>1</v>
      </c>
      <c r="B9" s="6">
        <v>2</v>
      </c>
      <c r="C9" s="6" t="s">
        <v>71</v>
      </c>
      <c r="D9" t="s">
        <v>85</v>
      </c>
      <c r="E9" t="s">
        <v>77</v>
      </c>
      <c r="F9" t="s">
        <v>94</v>
      </c>
      <c r="G9" t="str">
        <f t="shared" si="0"/>
        <v>8p8t</v>
      </c>
      <c r="H9" t="s">
        <v>96</v>
      </c>
      <c r="J9" s="12" t="s">
        <v>61</v>
      </c>
      <c r="K9" s="6" t="s">
        <v>69</v>
      </c>
    </row>
    <row r="10" spans="1:11" x14ac:dyDescent="0.4">
      <c r="A10" s="6">
        <v>1</v>
      </c>
      <c r="B10" s="6">
        <v>1</v>
      </c>
      <c r="C10" s="6" t="s">
        <v>71</v>
      </c>
      <c r="D10" t="s">
        <v>86</v>
      </c>
      <c r="E10" t="s">
        <v>78</v>
      </c>
      <c r="F10" t="s">
        <v>95</v>
      </c>
      <c r="G10" t="str">
        <f t="shared" si="0"/>
        <v>9p9t</v>
      </c>
      <c r="H10" t="s">
        <v>96</v>
      </c>
    </row>
    <row r="11" spans="1:11" x14ac:dyDescent="0.4">
      <c r="J11" s="13" t="s">
        <v>97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E13B-677F-469B-977F-5E1BAF699CB7}">
  <dimension ref="A1"/>
  <sheetViews>
    <sheetView zoomScale="200" zoomScaleNormal="200" workbookViewId="0">
      <selection activeCell="E9" sqref="E9"/>
    </sheetView>
  </sheetViews>
  <sheetFormatPr defaultRowHeight="18.75" x14ac:dyDescent="0.4"/>
  <sheetData>
    <row r="1" spans="1:1" x14ac:dyDescent="0.4">
      <c r="A1">
        <v>1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6927-1F51-4847-9D23-84B8B638D207}">
  <dimension ref="A1:M31"/>
  <sheetViews>
    <sheetView topLeftCell="A7" zoomScale="180" zoomScaleNormal="180" workbookViewId="0">
      <selection activeCell="I13" sqref="I13"/>
    </sheetView>
  </sheetViews>
  <sheetFormatPr defaultRowHeight="18.75" x14ac:dyDescent="0.4"/>
  <cols>
    <col min="8" max="8" width="9.625" customWidth="1"/>
    <col min="9" max="10" width="9.875" customWidth="1"/>
    <col min="13" max="13" width="10.5" bestFit="1" customWidth="1"/>
  </cols>
  <sheetData>
    <row r="1" spans="1:13" x14ac:dyDescent="0.4">
      <c r="A1" s="24" t="s">
        <v>117</v>
      </c>
      <c r="H1" t="s">
        <v>136</v>
      </c>
    </row>
    <row r="2" spans="1:13" x14ac:dyDescent="0.4">
      <c r="H2" s="14"/>
      <c r="I2" s="14"/>
      <c r="J2" s="15" t="s">
        <v>99</v>
      </c>
      <c r="K2" s="14"/>
      <c r="L2" s="14"/>
      <c r="M2" s="14"/>
    </row>
    <row r="3" spans="1:13" x14ac:dyDescent="0.4">
      <c r="H3" s="15"/>
      <c r="I3" s="15"/>
      <c r="J3" s="15"/>
      <c r="K3" s="15"/>
      <c r="L3" s="15"/>
      <c r="M3" s="15"/>
    </row>
    <row r="4" spans="1:13" x14ac:dyDescent="0.4">
      <c r="H4" s="16" t="s">
        <v>100</v>
      </c>
      <c r="I4" s="16" t="s">
        <v>101</v>
      </c>
      <c r="J4" s="16" t="s">
        <v>102</v>
      </c>
      <c r="K4" s="16" t="s">
        <v>103</v>
      </c>
      <c r="L4" s="16" t="s">
        <v>104</v>
      </c>
      <c r="M4" s="16" t="s">
        <v>105</v>
      </c>
    </row>
    <row r="5" spans="1:13" x14ac:dyDescent="0.4">
      <c r="H5" s="17" t="s">
        <v>106</v>
      </c>
      <c r="I5" s="18">
        <v>8500</v>
      </c>
      <c r="J5" s="19">
        <v>350</v>
      </c>
      <c r="K5" s="19">
        <v>341</v>
      </c>
      <c r="L5" s="20">
        <f>K5/J5</f>
        <v>0.97428571428571431</v>
      </c>
      <c r="M5" s="21">
        <f>I5*K5</f>
        <v>2898500</v>
      </c>
    </row>
    <row r="6" spans="1:13" x14ac:dyDescent="0.4">
      <c r="H6" s="17" t="s">
        <v>107</v>
      </c>
      <c r="I6" s="18">
        <v>5700</v>
      </c>
      <c r="J6" s="19">
        <v>600</v>
      </c>
      <c r="K6" s="19">
        <v>558</v>
      </c>
      <c r="L6" s="20">
        <f t="shared" ref="L6:L9" si="0">K6/J6</f>
        <v>0.93</v>
      </c>
      <c r="M6" s="21">
        <f t="shared" ref="M6:M9" si="1">I6*K6</f>
        <v>3180600</v>
      </c>
    </row>
    <row r="7" spans="1:13" x14ac:dyDescent="0.4">
      <c r="H7" s="17" t="s">
        <v>108</v>
      </c>
      <c r="I7" s="18">
        <v>3000</v>
      </c>
      <c r="J7" s="19">
        <v>700</v>
      </c>
      <c r="K7" s="19">
        <v>426</v>
      </c>
      <c r="L7" s="20">
        <f t="shared" si="0"/>
        <v>0.60857142857142854</v>
      </c>
      <c r="M7" s="21">
        <f t="shared" si="1"/>
        <v>1278000</v>
      </c>
    </row>
    <row r="8" spans="1:13" x14ac:dyDescent="0.4">
      <c r="A8" s="24" t="s">
        <v>118</v>
      </c>
      <c r="H8" s="17" t="s">
        <v>109</v>
      </c>
      <c r="I8" s="18">
        <v>2000</v>
      </c>
      <c r="J8" s="19">
        <v>450</v>
      </c>
      <c r="K8" s="19">
        <v>362</v>
      </c>
      <c r="L8" s="20">
        <f t="shared" si="0"/>
        <v>0.80444444444444441</v>
      </c>
      <c r="M8" s="21">
        <f t="shared" si="1"/>
        <v>724000</v>
      </c>
    </row>
    <row r="9" spans="1:13" x14ac:dyDescent="0.4">
      <c r="H9" s="17" t="s">
        <v>110</v>
      </c>
      <c r="I9" s="18">
        <v>1500</v>
      </c>
      <c r="J9" s="19">
        <v>500</v>
      </c>
      <c r="K9" s="19">
        <v>480</v>
      </c>
      <c r="L9" s="20">
        <f t="shared" si="0"/>
        <v>0.96</v>
      </c>
      <c r="M9" s="21">
        <f t="shared" si="1"/>
        <v>720000</v>
      </c>
    </row>
    <row r="10" spans="1:13" x14ac:dyDescent="0.4">
      <c r="H10" s="14"/>
      <c r="I10" s="14"/>
      <c r="J10" s="14"/>
      <c r="K10" s="14"/>
      <c r="L10" s="14"/>
      <c r="M10" s="14"/>
    </row>
    <row r="11" spans="1:13" x14ac:dyDescent="0.4">
      <c r="H11" s="14"/>
      <c r="I11" s="14"/>
      <c r="J11" s="14"/>
      <c r="K11" s="14"/>
      <c r="L11" s="17" t="s">
        <v>111</v>
      </c>
      <c r="M11" s="21">
        <f>SUM(M5:M9)</f>
        <v>8801100</v>
      </c>
    </row>
    <row r="12" spans="1:13" x14ac:dyDescent="0.4">
      <c r="H12" s="14"/>
      <c r="I12" s="14"/>
      <c r="J12" s="14"/>
      <c r="K12" s="14"/>
      <c r="L12" s="17" t="s">
        <v>112</v>
      </c>
      <c r="M12" s="22">
        <f>SUM(K5:K9)</f>
        <v>2167</v>
      </c>
    </row>
    <row r="13" spans="1:13" x14ac:dyDescent="0.4">
      <c r="H13" s="14"/>
      <c r="I13" s="14"/>
      <c r="J13" s="14"/>
      <c r="K13" s="14"/>
      <c r="L13" s="17" t="s">
        <v>113</v>
      </c>
      <c r="M13" s="23">
        <f>M12/SUM(J5:J9)</f>
        <v>0.83346153846153848</v>
      </c>
    </row>
    <row r="15" spans="1:13" x14ac:dyDescent="0.4">
      <c r="H15" t="s">
        <v>156</v>
      </c>
    </row>
    <row r="16" spans="1:13" x14ac:dyDescent="0.4">
      <c r="I16" s="83" t="s">
        <v>157</v>
      </c>
    </row>
    <row r="17" spans="8:11" ht="19.5" thickBot="1" x14ac:dyDescent="0.45"/>
    <row r="18" spans="8:11" ht="19.5" thickBot="1" x14ac:dyDescent="0.45">
      <c r="H18" s="42" t="s">
        <v>139</v>
      </c>
      <c r="I18" s="54" t="s">
        <v>140</v>
      </c>
      <c r="J18" s="55" t="s">
        <v>158</v>
      </c>
      <c r="K18" s="81" t="s">
        <v>147</v>
      </c>
    </row>
    <row r="19" spans="8:11" x14ac:dyDescent="0.4">
      <c r="H19" s="57" t="s">
        <v>159</v>
      </c>
      <c r="I19" s="58">
        <v>400</v>
      </c>
      <c r="J19" s="59">
        <v>106</v>
      </c>
      <c r="K19" s="84">
        <f>I19*J19</f>
        <v>42400</v>
      </c>
    </row>
    <row r="20" spans="8:11" x14ac:dyDescent="0.4">
      <c r="H20" s="62" t="s">
        <v>160</v>
      </c>
      <c r="I20" s="63">
        <v>350</v>
      </c>
      <c r="J20" s="6">
        <v>84</v>
      </c>
      <c r="K20" s="85">
        <f t="shared" ref="K20:K26" si="2">I20*J20</f>
        <v>29400</v>
      </c>
    </row>
    <row r="21" spans="8:11" x14ac:dyDescent="0.4">
      <c r="H21" s="62" t="s">
        <v>161</v>
      </c>
      <c r="I21" s="63">
        <v>550</v>
      </c>
      <c r="J21" s="6">
        <v>123</v>
      </c>
      <c r="K21" s="85">
        <f t="shared" si="2"/>
        <v>67650</v>
      </c>
    </row>
    <row r="22" spans="8:11" x14ac:dyDescent="0.4">
      <c r="H22" s="62" t="s">
        <v>162</v>
      </c>
      <c r="I22" s="63">
        <v>380</v>
      </c>
      <c r="J22" s="6">
        <v>60</v>
      </c>
      <c r="K22" s="85">
        <f t="shared" si="2"/>
        <v>22800</v>
      </c>
    </row>
    <row r="23" spans="8:11" x14ac:dyDescent="0.4">
      <c r="H23" s="62" t="s">
        <v>163</v>
      </c>
      <c r="I23" s="63">
        <v>420</v>
      </c>
      <c r="J23" s="6">
        <v>43</v>
      </c>
      <c r="K23" s="85">
        <f t="shared" si="2"/>
        <v>18060</v>
      </c>
    </row>
    <row r="24" spans="8:11" x14ac:dyDescent="0.4">
      <c r="H24" s="62" t="s">
        <v>164</v>
      </c>
      <c r="I24" s="63">
        <v>500</v>
      </c>
      <c r="J24" s="6">
        <v>77</v>
      </c>
      <c r="K24" s="85">
        <f t="shared" si="2"/>
        <v>38500</v>
      </c>
    </row>
    <row r="25" spans="8:11" x14ac:dyDescent="0.4">
      <c r="H25" s="62" t="s">
        <v>165</v>
      </c>
      <c r="I25" s="63">
        <v>650</v>
      </c>
      <c r="J25" s="6">
        <v>118</v>
      </c>
      <c r="K25" s="85">
        <f t="shared" si="2"/>
        <v>76700</v>
      </c>
    </row>
    <row r="26" spans="8:11" ht="19.5" thickBot="1" x14ac:dyDescent="0.45">
      <c r="H26" s="66" t="s">
        <v>166</v>
      </c>
      <c r="I26" s="67">
        <v>420</v>
      </c>
      <c r="J26" s="68">
        <v>98</v>
      </c>
      <c r="K26" s="86">
        <f t="shared" si="2"/>
        <v>41160</v>
      </c>
    </row>
    <row r="27" spans="8:11" ht="19.5" thickBot="1" x14ac:dyDescent="0.45"/>
    <row r="28" spans="8:11" x14ac:dyDescent="0.4">
      <c r="J28" s="87" t="s">
        <v>167</v>
      </c>
      <c r="K28" s="88">
        <f>SUM(K19:K26)</f>
        <v>336670</v>
      </c>
    </row>
    <row r="29" spans="8:11" x14ac:dyDescent="0.4">
      <c r="J29" s="89" t="s">
        <v>168</v>
      </c>
      <c r="K29" s="75">
        <f>SUM(J19:J26)</f>
        <v>709</v>
      </c>
    </row>
    <row r="30" spans="8:11" x14ac:dyDescent="0.4">
      <c r="J30" s="89" t="s">
        <v>169</v>
      </c>
      <c r="K30" s="90">
        <f>MAX(K19:K26)</f>
        <v>76700</v>
      </c>
    </row>
    <row r="31" spans="8:11" ht="19.5" thickBot="1" x14ac:dyDescent="0.45">
      <c r="J31" s="53" t="s">
        <v>170</v>
      </c>
      <c r="K31" s="91">
        <f>MIN(K19:K26)</f>
        <v>18060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4843-B4A5-48A5-BDEA-9F92931A81DC}">
  <dimension ref="A1:N26"/>
  <sheetViews>
    <sheetView zoomScale="180" zoomScaleNormal="180" workbookViewId="0">
      <selection activeCell="I13" sqref="I13"/>
    </sheetView>
  </sheetViews>
  <sheetFormatPr defaultRowHeight="18.75" x14ac:dyDescent="0.4"/>
  <cols>
    <col min="7" max="7" width="5.75" customWidth="1"/>
    <col min="13" max="13" width="10.5" bestFit="1" customWidth="1"/>
  </cols>
  <sheetData>
    <row r="1" spans="1:13" x14ac:dyDescent="0.4">
      <c r="A1" s="24" t="s">
        <v>116</v>
      </c>
      <c r="H1" t="s">
        <v>136</v>
      </c>
    </row>
    <row r="2" spans="1:13" x14ac:dyDescent="0.4">
      <c r="H2" s="14"/>
      <c r="I2" s="14"/>
      <c r="J2" s="15" t="s">
        <v>99</v>
      </c>
      <c r="K2" s="14"/>
      <c r="L2" s="14"/>
      <c r="M2" s="14"/>
    </row>
    <row r="3" spans="1:13" x14ac:dyDescent="0.4">
      <c r="H3" s="15"/>
      <c r="I3" s="15"/>
      <c r="J3" s="15"/>
      <c r="K3" s="15"/>
      <c r="L3" s="15"/>
      <c r="M3" s="15"/>
    </row>
    <row r="4" spans="1:13" x14ac:dyDescent="0.4">
      <c r="H4" s="16" t="s">
        <v>100</v>
      </c>
      <c r="I4" s="16" t="s">
        <v>101</v>
      </c>
      <c r="J4" s="16" t="s">
        <v>102</v>
      </c>
      <c r="K4" s="16" t="s">
        <v>103</v>
      </c>
      <c r="L4" s="16" t="s">
        <v>104</v>
      </c>
      <c r="M4" s="16" t="s">
        <v>105</v>
      </c>
    </row>
    <row r="5" spans="1:13" x14ac:dyDescent="0.4">
      <c r="H5" s="17" t="s">
        <v>106</v>
      </c>
      <c r="I5" s="18">
        <v>8500</v>
      </c>
      <c r="J5" s="19">
        <v>350</v>
      </c>
      <c r="K5" s="19">
        <v>341</v>
      </c>
      <c r="L5" s="20">
        <f>K5/J5</f>
        <v>0.97428571428571431</v>
      </c>
      <c r="M5" s="21">
        <f>I5*K5</f>
        <v>2898500</v>
      </c>
    </row>
    <row r="6" spans="1:13" x14ac:dyDescent="0.4">
      <c r="H6" s="17" t="s">
        <v>107</v>
      </c>
      <c r="I6" s="18">
        <v>5700</v>
      </c>
      <c r="J6" s="19">
        <v>600</v>
      </c>
      <c r="K6" s="19">
        <v>558</v>
      </c>
      <c r="L6" s="20">
        <f t="shared" ref="L6:L9" si="0">K6/J6</f>
        <v>0.93</v>
      </c>
      <c r="M6" s="21">
        <f t="shared" ref="M6:M9" si="1">I6*K6</f>
        <v>3180600</v>
      </c>
    </row>
    <row r="7" spans="1:13" x14ac:dyDescent="0.4">
      <c r="H7" s="17" t="s">
        <v>108</v>
      </c>
      <c r="I7" s="18">
        <v>3000</v>
      </c>
      <c r="J7" s="19">
        <v>700</v>
      </c>
      <c r="K7" s="19">
        <v>426</v>
      </c>
      <c r="L7" s="20">
        <f t="shared" si="0"/>
        <v>0.60857142857142854</v>
      </c>
      <c r="M7" s="21">
        <f t="shared" si="1"/>
        <v>1278000</v>
      </c>
    </row>
    <row r="8" spans="1:13" x14ac:dyDescent="0.4">
      <c r="H8" s="17" t="s">
        <v>109</v>
      </c>
      <c r="I8" s="18">
        <v>2000</v>
      </c>
      <c r="J8" s="19">
        <v>450</v>
      </c>
      <c r="K8" s="19">
        <v>362</v>
      </c>
      <c r="L8" s="20">
        <f t="shared" si="0"/>
        <v>0.80444444444444441</v>
      </c>
      <c r="M8" s="21">
        <f t="shared" si="1"/>
        <v>724000</v>
      </c>
    </row>
    <row r="9" spans="1:13" x14ac:dyDescent="0.4">
      <c r="H9" s="17" t="s">
        <v>110</v>
      </c>
      <c r="I9" s="18">
        <v>1500</v>
      </c>
      <c r="J9" s="19">
        <v>500</v>
      </c>
      <c r="K9" s="19">
        <v>480</v>
      </c>
      <c r="L9" s="20">
        <f t="shared" si="0"/>
        <v>0.96</v>
      </c>
      <c r="M9" s="21">
        <f t="shared" si="1"/>
        <v>720000</v>
      </c>
    </row>
    <row r="10" spans="1:13" x14ac:dyDescent="0.4">
      <c r="H10" s="14"/>
      <c r="I10" s="25"/>
      <c r="J10" s="14"/>
      <c r="K10" s="14"/>
      <c r="L10" s="14"/>
      <c r="M10" s="14"/>
    </row>
    <row r="11" spans="1:13" x14ac:dyDescent="0.4">
      <c r="H11" s="14"/>
      <c r="I11" s="25"/>
      <c r="J11" s="14"/>
      <c r="K11" s="14"/>
      <c r="L11" s="17" t="s">
        <v>111</v>
      </c>
      <c r="M11" s="21">
        <f>SUM(M5:M9)</f>
        <v>8801100</v>
      </c>
    </row>
    <row r="12" spans="1:13" x14ac:dyDescent="0.4">
      <c r="H12" s="14"/>
      <c r="I12" s="14"/>
      <c r="J12" s="14"/>
      <c r="K12" s="14"/>
      <c r="L12" s="17" t="s">
        <v>112</v>
      </c>
      <c r="M12" s="22">
        <f>SUM(K5:K9)</f>
        <v>2167</v>
      </c>
    </row>
    <row r="13" spans="1:13" x14ac:dyDescent="0.4">
      <c r="H13" s="14"/>
      <c r="I13" s="14"/>
      <c r="J13" s="14"/>
      <c r="K13" s="14"/>
      <c r="L13" s="17" t="s">
        <v>113</v>
      </c>
      <c r="M13" s="23">
        <f>M12/SUM(J5:J9)</f>
        <v>0.83346153846153848</v>
      </c>
    </row>
    <row r="15" spans="1:13" x14ac:dyDescent="0.4">
      <c r="H15" t="s">
        <v>119</v>
      </c>
    </row>
    <row r="16" spans="1:13" x14ac:dyDescent="0.4">
      <c r="J16" s="26" t="s">
        <v>120</v>
      </c>
    </row>
    <row r="17" spans="8:14" ht="19.5" thickBot="1" x14ac:dyDescent="0.45"/>
    <row r="18" spans="8:14" x14ac:dyDescent="0.4">
      <c r="H18" s="27" t="s">
        <v>121</v>
      </c>
      <c r="I18" s="28" t="s">
        <v>122</v>
      </c>
      <c r="J18" s="29" t="s">
        <v>123</v>
      </c>
      <c r="K18" s="29" t="s">
        <v>124</v>
      </c>
      <c r="L18" s="29" t="s">
        <v>125</v>
      </c>
      <c r="M18" s="29" t="s">
        <v>126</v>
      </c>
      <c r="N18" s="30" t="s">
        <v>127</v>
      </c>
    </row>
    <row r="19" spans="8:14" x14ac:dyDescent="0.4">
      <c r="H19" s="31" t="s">
        <v>128</v>
      </c>
      <c r="I19" s="32">
        <v>8742</v>
      </c>
      <c r="J19" s="33">
        <v>440</v>
      </c>
      <c r="K19" s="33">
        <v>4000</v>
      </c>
      <c r="L19" s="33">
        <v>1260</v>
      </c>
      <c r="M19" s="34">
        <f>SUM(I19:L19)</f>
        <v>14442</v>
      </c>
      <c r="N19" s="51">
        <f t="shared" ref="N19:N24" si="2">SUM(M19)/SUM($M$19:$M$24)</f>
        <v>0.12236183246206377</v>
      </c>
    </row>
    <row r="20" spans="8:14" x14ac:dyDescent="0.4">
      <c r="H20" s="35" t="s">
        <v>129</v>
      </c>
      <c r="I20" s="36">
        <v>4500</v>
      </c>
      <c r="J20" s="37">
        <v>2000</v>
      </c>
      <c r="K20" s="37">
        <v>500</v>
      </c>
      <c r="L20" s="37">
        <v>3000</v>
      </c>
      <c r="M20" s="34">
        <f t="shared" ref="M20:M24" si="3">SUM(I20:L20)</f>
        <v>10000</v>
      </c>
      <c r="N20" s="51">
        <f t="shared" si="2"/>
        <v>8.4726376168164905E-2</v>
      </c>
    </row>
    <row r="21" spans="8:14" x14ac:dyDescent="0.4">
      <c r="H21" s="35" t="s">
        <v>130</v>
      </c>
      <c r="I21" s="36">
        <v>7871</v>
      </c>
      <c r="J21" s="37">
        <v>403</v>
      </c>
      <c r="K21" s="37">
        <v>500</v>
      </c>
      <c r="L21" s="37">
        <v>1771</v>
      </c>
      <c r="M21" s="34">
        <f t="shared" si="3"/>
        <v>10545</v>
      </c>
      <c r="N21" s="51">
        <f t="shared" si="2"/>
        <v>8.9343963669329896E-2</v>
      </c>
    </row>
    <row r="22" spans="8:14" x14ac:dyDescent="0.4">
      <c r="H22" s="35" t="s">
        <v>131</v>
      </c>
      <c r="I22" s="36">
        <v>38970</v>
      </c>
      <c r="J22" s="37">
        <v>2000</v>
      </c>
      <c r="K22" s="37">
        <v>1100</v>
      </c>
      <c r="L22" s="37">
        <v>12970</v>
      </c>
      <c r="M22" s="34">
        <f t="shared" si="3"/>
        <v>55040</v>
      </c>
      <c r="N22" s="51">
        <f t="shared" si="2"/>
        <v>0.46633397442957969</v>
      </c>
    </row>
    <row r="23" spans="8:14" x14ac:dyDescent="0.4">
      <c r="H23" s="35" t="s">
        <v>132</v>
      </c>
      <c r="I23" s="36">
        <v>5000</v>
      </c>
      <c r="J23" s="37">
        <v>1075</v>
      </c>
      <c r="K23" s="37">
        <v>2000</v>
      </c>
      <c r="L23" s="37">
        <v>4925</v>
      </c>
      <c r="M23" s="34">
        <f t="shared" si="3"/>
        <v>13000</v>
      </c>
      <c r="N23" s="51">
        <f t="shared" si="2"/>
        <v>0.11014428901861438</v>
      </c>
    </row>
    <row r="24" spans="8:14" ht="19.5" thickBot="1" x14ac:dyDescent="0.45">
      <c r="H24" s="38" t="s">
        <v>133</v>
      </c>
      <c r="I24" s="39">
        <v>6789</v>
      </c>
      <c r="J24" s="40">
        <v>424</v>
      </c>
      <c r="K24" s="40">
        <v>3700</v>
      </c>
      <c r="L24" s="40">
        <v>4087</v>
      </c>
      <c r="M24" s="41">
        <f t="shared" si="3"/>
        <v>15000</v>
      </c>
      <c r="N24" s="52">
        <f t="shared" si="2"/>
        <v>0.12708956425224738</v>
      </c>
    </row>
    <row r="25" spans="8:14" ht="19.5" thickBot="1" x14ac:dyDescent="0.45">
      <c r="H25" s="42" t="s">
        <v>134</v>
      </c>
      <c r="I25" s="43">
        <f>SUM(I19:I24)</f>
        <v>71872</v>
      </c>
      <c r="J25" s="44">
        <f t="shared" ref="J25:M25" si="4">SUM(J19:J24)</f>
        <v>6342</v>
      </c>
      <c r="K25" s="44">
        <f t="shared" si="4"/>
        <v>11800</v>
      </c>
      <c r="L25" s="44">
        <f t="shared" si="4"/>
        <v>28013</v>
      </c>
      <c r="M25" s="45">
        <f t="shared" si="4"/>
        <v>118027</v>
      </c>
      <c r="N25" s="46"/>
    </row>
    <row r="26" spans="8:14" ht="19.5" thickBot="1" x14ac:dyDescent="0.45">
      <c r="H26" s="42" t="s">
        <v>135</v>
      </c>
      <c r="I26" s="47"/>
      <c r="J26" s="48"/>
      <c r="K26" s="48"/>
      <c r="L26" s="49"/>
      <c r="M26" s="50"/>
      <c r="N26" s="46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①スライサー完成</vt:lpstr>
      <vt:lpstr>スライサー実践</vt:lpstr>
      <vt:lpstr>②雑学小技集</vt:lpstr>
      <vt:lpstr>③効率よく入力</vt:lpstr>
      <vt:lpstr>④文字列型の日付</vt:lpstr>
      <vt:lpstr>⑤ちょっとした小技</vt:lpstr>
      <vt:lpstr>小技実践</vt:lpstr>
      <vt:lpstr>⑥クイック分析</vt:lpstr>
      <vt:lpstr>合　　計</vt:lpstr>
      <vt:lpstr>ﾃｰﾌﾞﾙ･ｽﾊﾟｰｸﾗｲﾝ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2025-03-17T06:30:10Z</dcterms:created>
  <dcterms:modified xsi:type="dcterms:W3CDTF">2025-12-28T06:29:56Z</dcterms:modified>
</cp:coreProperties>
</file>